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133_5e7c70b861a08" sheetId="1" r:id="rId1"/>
  </sheets>
  <definedNames>
    <definedName name="_xlnm.Print_Titles" localSheetId="0">'1133_5e7c70b861a08'!$1:$3</definedName>
  </definedNames>
  <calcPr fullCalcOnLoad="1"/>
</workbook>
</file>

<file path=xl/sharedStrings.xml><?xml version="1.0" encoding="utf-8"?>
<sst xmlns="http://schemas.openxmlformats.org/spreadsheetml/2006/main" count="57" uniqueCount="20">
  <si>
    <t>报考岗位</t>
  </si>
  <si>
    <t>姓名</t>
  </si>
  <si>
    <t>性别</t>
  </si>
  <si>
    <t>民族</t>
  </si>
  <si>
    <t>序号</t>
  </si>
  <si>
    <t>妇产科医师</t>
  </si>
  <si>
    <t>重症医学科医师</t>
  </si>
  <si>
    <t>儿科医师</t>
  </si>
  <si>
    <t>放射科医师</t>
  </si>
  <si>
    <t>骨伤科医师</t>
  </si>
  <si>
    <t>针灸康复科</t>
  </si>
  <si>
    <t>感染性疾病科医师</t>
  </si>
  <si>
    <t>检验科技师</t>
  </si>
  <si>
    <t>心血管内科医师</t>
  </si>
  <si>
    <t>呼吸内科医师</t>
  </si>
  <si>
    <t>男</t>
  </si>
  <si>
    <t>汉族</t>
  </si>
  <si>
    <t>附件1</t>
  </si>
  <si>
    <t>2020年澄迈县中医院紧急招聘30名编制内卫生专业技术人员通过资格审查参加考核人员名单</t>
  </si>
  <si>
    <t>出生年月日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</si>
</sst>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tabSelected="1" zoomScalePageLayoutView="0" workbookViewId="0" topLeftCell="A10">
      <selection activeCell="E7" sqref="E7"/>
    </sheetView>
  </sheetViews>
  <sheetFormatPr defaultColWidth="9.140625" defaultRowHeight="15"/>
  <cols>
    <col min="1" max="1" width="4.140625" style="0" customWidth="1"/>
    <col min="2" max="2" width="11.00390625" style="1" customWidth="1"/>
    <col min="3" max="3" width="6.57421875" style="1" customWidth="1"/>
    <col min="4" max="4" width="7.28125" style="1" customWidth="1"/>
    <col min="5" max="5" width="24.421875" style="1" customWidth="1"/>
    <col min="6" max="6" width="25.57421875" style="0" customWidth="1"/>
  </cols>
  <sheetData>
    <row r="1" ht="29.25" customHeight="1">
      <c r="A1" t="s">
        <v>17</v>
      </c>
    </row>
    <row r="2" spans="1:6" ht="67.5" customHeight="1">
      <c r="A2" s="7" t="s">
        <v>18</v>
      </c>
      <c r="B2" s="7"/>
      <c r="C2" s="7"/>
      <c r="D2" s="7"/>
      <c r="E2" s="7"/>
      <c r="F2" s="7"/>
    </row>
    <row r="3" spans="1:55" s="3" customFormat="1" ht="48" customHeight="1">
      <c r="A3" s="4" t="s">
        <v>4</v>
      </c>
      <c r="B3" s="2" t="s">
        <v>1</v>
      </c>
      <c r="C3" s="2" t="s">
        <v>2</v>
      </c>
      <c r="D3" s="2" t="s">
        <v>3</v>
      </c>
      <c r="E3" s="2" t="s">
        <v>19</v>
      </c>
      <c r="F3" s="2" t="s"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3" customFormat="1" ht="34.5" customHeight="1">
      <c r="A4" s="4">
        <v>1</v>
      </c>
      <c r="B4" s="2" t="str">
        <f>"卢土莲"</f>
        <v>卢土莲</v>
      </c>
      <c r="C4" s="2" t="str">
        <f>"女"</f>
        <v>女</v>
      </c>
      <c r="D4" s="2" t="str">
        <f>"汉"</f>
        <v>汉</v>
      </c>
      <c r="E4" s="2" t="str">
        <f>"1981-11-01"</f>
        <v>1981-11-01</v>
      </c>
      <c r="F4" s="5" t="s"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3" customFormat="1" ht="34.5" customHeight="1">
      <c r="A5" s="4">
        <v>2</v>
      </c>
      <c r="B5" s="2" t="str">
        <f>"王明文"</f>
        <v>王明文</v>
      </c>
      <c r="C5" s="5" t="s">
        <v>15</v>
      </c>
      <c r="D5" s="2" t="str">
        <f>"汉"</f>
        <v>汉</v>
      </c>
      <c r="E5" s="2" t="str">
        <f>"1982-08-11"</f>
        <v>1982-08-11</v>
      </c>
      <c r="F5" s="5" t="s"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3" customFormat="1" ht="34.5" customHeight="1">
      <c r="A6" s="4">
        <v>3</v>
      </c>
      <c r="B6" s="2" t="str">
        <f>"龙小慧"</f>
        <v>龙小慧</v>
      </c>
      <c r="C6" s="2" t="str">
        <f>"女"</f>
        <v>女</v>
      </c>
      <c r="D6" s="2" t="str">
        <f>"汉"</f>
        <v>汉</v>
      </c>
      <c r="E6" s="2" t="str">
        <f>"1989-02-12"</f>
        <v>1989-02-12</v>
      </c>
      <c r="F6" s="5" t="s">
        <v>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s="3" customFormat="1" ht="34.5" customHeight="1">
      <c r="A7" s="4">
        <v>4</v>
      </c>
      <c r="B7" s="2" t="str">
        <f>"王金"</f>
        <v>王金</v>
      </c>
      <c r="C7" s="2" t="str">
        <f>"女"</f>
        <v>女</v>
      </c>
      <c r="D7" s="5" t="s">
        <v>16</v>
      </c>
      <c r="E7" s="2" t="str">
        <f>"1992-08-21"</f>
        <v>1992-08-21</v>
      </c>
      <c r="F7" s="5" t="s">
        <v>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3" customFormat="1" ht="34.5" customHeight="1">
      <c r="A8" s="4">
        <v>5</v>
      </c>
      <c r="B8" s="2" t="str">
        <f>"王丽芳"</f>
        <v>王丽芳</v>
      </c>
      <c r="C8" s="2" t="str">
        <f>"女"</f>
        <v>女</v>
      </c>
      <c r="D8" s="2" t="str">
        <f>"汉"</f>
        <v>汉</v>
      </c>
      <c r="E8" s="2" t="str">
        <f>"1988-12-07"</f>
        <v>1988-12-07</v>
      </c>
      <c r="F8" s="5" t="s"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s="3" customFormat="1" ht="34.5" customHeight="1">
      <c r="A9" s="4">
        <v>6</v>
      </c>
      <c r="B9" s="2" t="str">
        <f>"王闪"</f>
        <v>王闪</v>
      </c>
      <c r="C9" s="2" t="str">
        <f>"男"</f>
        <v>男</v>
      </c>
      <c r="D9" s="2" t="str">
        <f>"汉"</f>
        <v>汉</v>
      </c>
      <c r="E9" s="2" t="str">
        <f>"1991-04-17"</f>
        <v>1991-04-17</v>
      </c>
      <c r="F9" s="5" t="s">
        <v>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s="3" customFormat="1" ht="34.5" customHeight="1">
      <c r="A10" s="4">
        <v>7</v>
      </c>
      <c r="B10" s="2" t="str">
        <f>"王和运"</f>
        <v>王和运</v>
      </c>
      <c r="C10" s="2" t="str">
        <f>"男"</f>
        <v>男</v>
      </c>
      <c r="D10" s="2" t="str">
        <f aca="true" t="shared" si="0" ref="D10:D22">"汉族"</f>
        <v>汉族</v>
      </c>
      <c r="E10" s="2" t="str">
        <f>"1990-07-22"</f>
        <v>1990-07-22</v>
      </c>
      <c r="F10" s="5" t="s">
        <v>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s="3" customFormat="1" ht="34.5" customHeight="1">
      <c r="A11" s="4">
        <v>8</v>
      </c>
      <c r="B11" s="2" t="str">
        <f>"王万鹏"</f>
        <v>王万鹏</v>
      </c>
      <c r="C11" s="2" t="str">
        <f>"男"</f>
        <v>男</v>
      </c>
      <c r="D11" s="2" t="str">
        <f t="shared" si="0"/>
        <v>汉族</v>
      </c>
      <c r="E11" s="2" t="str">
        <f>"1991-10-03"</f>
        <v>1991-10-03</v>
      </c>
      <c r="F11" s="5" t="s"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s="3" customFormat="1" ht="34.5" customHeight="1">
      <c r="A12" s="4">
        <v>9</v>
      </c>
      <c r="B12" s="2" t="str">
        <f>"符秋月"</f>
        <v>符秋月</v>
      </c>
      <c r="C12" s="2" t="str">
        <f>"女"</f>
        <v>女</v>
      </c>
      <c r="D12" s="2" t="str">
        <f t="shared" si="0"/>
        <v>汉族</v>
      </c>
      <c r="E12" s="2" t="str">
        <f>"1990-08-22"</f>
        <v>1990-08-22</v>
      </c>
      <c r="F12" s="5" t="s">
        <v>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s="3" customFormat="1" ht="34.5" customHeight="1">
      <c r="A13" s="4">
        <v>10</v>
      </c>
      <c r="B13" s="2" t="str">
        <f>"黄章法"</f>
        <v>黄章法</v>
      </c>
      <c r="C13" s="2" t="str">
        <f>"男"</f>
        <v>男</v>
      </c>
      <c r="D13" s="2" t="str">
        <f t="shared" si="0"/>
        <v>汉族</v>
      </c>
      <c r="E13" s="2" t="str">
        <f>"1992-10-11"</f>
        <v>1992-10-11</v>
      </c>
      <c r="F13" s="5" t="s">
        <v>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3" customFormat="1" ht="34.5" customHeight="1">
      <c r="A14" s="4">
        <v>11</v>
      </c>
      <c r="B14" s="2" t="str">
        <f>"杨忠海"</f>
        <v>杨忠海</v>
      </c>
      <c r="C14" s="2" t="str">
        <f>"男"</f>
        <v>男</v>
      </c>
      <c r="D14" s="2" t="str">
        <f t="shared" si="0"/>
        <v>汉族</v>
      </c>
      <c r="E14" s="2" t="str">
        <f>"1992-12-05"</f>
        <v>1992-12-05</v>
      </c>
      <c r="F14" s="5" t="s">
        <v>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s="3" customFormat="1" ht="34.5" customHeight="1">
      <c r="A15" s="4">
        <v>12</v>
      </c>
      <c r="B15" s="2" t="str">
        <f>"陈艾"</f>
        <v>陈艾</v>
      </c>
      <c r="C15" s="2" t="str">
        <f>"女"</f>
        <v>女</v>
      </c>
      <c r="D15" s="2" t="str">
        <f t="shared" si="0"/>
        <v>汉族</v>
      </c>
      <c r="E15" s="2" t="str">
        <f>"1986-06-15"</f>
        <v>1986-06-15</v>
      </c>
      <c r="F15" s="5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s="3" customFormat="1" ht="34.5" customHeight="1">
      <c r="A16" s="4">
        <v>13</v>
      </c>
      <c r="B16" s="2" t="str">
        <f>"吴坤帮"</f>
        <v>吴坤帮</v>
      </c>
      <c r="C16" s="2" t="str">
        <f>"男"</f>
        <v>男</v>
      </c>
      <c r="D16" s="2" t="str">
        <f t="shared" si="0"/>
        <v>汉族</v>
      </c>
      <c r="E16" s="2" t="str">
        <f>"1983-04-20"</f>
        <v>1983-04-20</v>
      </c>
      <c r="F16" s="5" t="s">
        <v>11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s="3" customFormat="1" ht="34.5" customHeight="1">
      <c r="A17" s="4">
        <v>14</v>
      </c>
      <c r="B17" s="2" t="str">
        <f>"郑飞飞"</f>
        <v>郑飞飞</v>
      </c>
      <c r="C17" s="2" t="str">
        <f>"女"</f>
        <v>女</v>
      </c>
      <c r="D17" s="2" t="str">
        <f t="shared" si="0"/>
        <v>汉族</v>
      </c>
      <c r="E17" s="2" t="str">
        <f>"1987-06-02"</f>
        <v>1987-06-02</v>
      </c>
      <c r="F17" s="5" t="s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s="3" customFormat="1" ht="34.5" customHeight="1">
      <c r="A18" s="4">
        <v>15</v>
      </c>
      <c r="B18" s="2" t="str">
        <f>"王文标"</f>
        <v>王文标</v>
      </c>
      <c r="C18" s="2" t="str">
        <f>"男"</f>
        <v>男</v>
      </c>
      <c r="D18" s="2" t="str">
        <f t="shared" si="0"/>
        <v>汉族</v>
      </c>
      <c r="E18" s="2" t="str">
        <f>"1987-12-21"</f>
        <v>1987-12-21</v>
      </c>
      <c r="F18" s="5" t="s">
        <v>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3" customFormat="1" ht="34.5" customHeight="1">
      <c r="A19" s="4">
        <v>16</v>
      </c>
      <c r="B19" s="2" t="str">
        <f>"李春"</f>
        <v>李春</v>
      </c>
      <c r="C19" s="2" t="str">
        <f>"男"</f>
        <v>男</v>
      </c>
      <c r="D19" s="2" t="str">
        <f t="shared" si="0"/>
        <v>汉族</v>
      </c>
      <c r="E19" s="2" t="str">
        <f>"1984-07-07"</f>
        <v>1984-07-07</v>
      </c>
      <c r="F19" s="5" t="s">
        <v>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3" customFormat="1" ht="34.5" customHeight="1">
      <c r="A20" s="4">
        <v>17</v>
      </c>
      <c r="B20" s="2" t="str">
        <f>"蔡明易"</f>
        <v>蔡明易</v>
      </c>
      <c r="C20" s="2" t="str">
        <f>"女"</f>
        <v>女</v>
      </c>
      <c r="D20" s="2" t="str">
        <f t="shared" si="0"/>
        <v>汉族</v>
      </c>
      <c r="E20" s="2" t="str">
        <f>"1986-02-11"</f>
        <v>1986-02-11</v>
      </c>
      <c r="F20" s="5" t="s"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3" customFormat="1" ht="34.5" customHeight="1">
      <c r="A21" s="4">
        <v>18</v>
      </c>
      <c r="B21" s="2" t="str">
        <f>"曾维全"</f>
        <v>曾维全</v>
      </c>
      <c r="C21" s="2" t="str">
        <f>"男"</f>
        <v>男</v>
      </c>
      <c r="D21" s="2" t="str">
        <f t="shared" si="0"/>
        <v>汉族</v>
      </c>
      <c r="E21" s="2" t="str">
        <f>"1986-03-22"</f>
        <v>1986-03-22</v>
      </c>
      <c r="F21" s="5" t="s">
        <v>10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3" customFormat="1" ht="34.5" customHeight="1">
      <c r="A22" s="4">
        <v>19</v>
      </c>
      <c r="B22" s="2" t="str">
        <f>"陈静"</f>
        <v>陈静</v>
      </c>
      <c r="C22" s="2" t="str">
        <f>"女"</f>
        <v>女</v>
      </c>
      <c r="D22" s="2" t="str">
        <f t="shared" si="0"/>
        <v>汉族</v>
      </c>
      <c r="E22" s="2" t="str">
        <f>"1990-06-20"</f>
        <v>1990-06-20</v>
      </c>
      <c r="F22" s="5" t="s">
        <v>12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3" customFormat="1" ht="34.5" customHeight="1">
      <c r="A23" s="4">
        <v>20</v>
      </c>
      <c r="B23" s="2" t="str">
        <f>"胡媚鸯"</f>
        <v>胡媚鸯</v>
      </c>
      <c r="C23" s="2" t="str">
        <f>"女"</f>
        <v>女</v>
      </c>
      <c r="D23" s="2" t="str">
        <f>"汉"</f>
        <v>汉</v>
      </c>
      <c r="E23" s="2" t="str">
        <f>"1988-04-24"</f>
        <v>1988-04-24</v>
      </c>
      <c r="F23" s="5" t="s">
        <v>12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s="3" customFormat="1" ht="34.5" customHeight="1">
      <c r="A24" s="4">
        <v>21</v>
      </c>
      <c r="B24" s="2" t="str">
        <f>"王文杰"</f>
        <v>王文杰</v>
      </c>
      <c r="C24" s="2" t="str">
        <f>"男"</f>
        <v>男</v>
      </c>
      <c r="D24" s="2" t="str">
        <f>"汉族"</f>
        <v>汉族</v>
      </c>
      <c r="E24" s="2" t="str">
        <f>"1988-01-14"</f>
        <v>1988-01-14</v>
      </c>
      <c r="F24" s="5" t="s">
        <v>12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s="3" customFormat="1" ht="34.5" customHeight="1">
      <c r="A25" s="4">
        <v>22</v>
      </c>
      <c r="B25" s="2" t="str">
        <f>"陈肖肖"</f>
        <v>陈肖肖</v>
      </c>
      <c r="C25" s="2" t="str">
        <f>"女"</f>
        <v>女</v>
      </c>
      <c r="D25" s="2" t="str">
        <f>"汉族"</f>
        <v>汉族</v>
      </c>
      <c r="E25" s="2" t="str">
        <f>"1983-11-14"</f>
        <v>1983-11-14</v>
      </c>
      <c r="F25" s="5" t="s">
        <v>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s="3" customFormat="1" ht="34.5" customHeight="1">
      <c r="A26" s="4">
        <v>23</v>
      </c>
      <c r="B26" s="2" t="str">
        <f>"李丹"</f>
        <v>李丹</v>
      </c>
      <c r="C26" s="2" t="str">
        <f>"女"</f>
        <v>女</v>
      </c>
      <c r="D26" s="2" t="str">
        <f>"汉族"</f>
        <v>汉族</v>
      </c>
      <c r="E26" s="2" t="str">
        <f>"1990-04-02"</f>
        <v>1990-04-02</v>
      </c>
      <c r="F26" s="5" t="s">
        <v>13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s="3" customFormat="1" ht="34.5" customHeight="1">
      <c r="A27" s="4">
        <v>24</v>
      </c>
      <c r="B27" s="2" t="str">
        <f>"劳清富"</f>
        <v>劳清富</v>
      </c>
      <c r="C27" s="2" t="str">
        <f>"男"</f>
        <v>男</v>
      </c>
      <c r="D27" s="2" t="str">
        <f>"汉"</f>
        <v>汉</v>
      </c>
      <c r="E27" s="2" t="str">
        <f>"1983-07-10"</f>
        <v>1983-07-10</v>
      </c>
      <c r="F27" s="5" t="s">
        <v>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s="3" customFormat="1" ht="34.5" customHeight="1">
      <c r="A28" s="4">
        <v>25</v>
      </c>
      <c r="B28" s="2" t="str">
        <f>"冯丹慧"</f>
        <v>冯丹慧</v>
      </c>
      <c r="C28" s="2" t="str">
        <f>"女"</f>
        <v>女</v>
      </c>
      <c r="D28" s="2" t="str">
        <f>"汉族"</f>
        <v>汉族</v>
      </c>
      <c r="E28" s="2" t="str">
        <f>"1988-10-26"</f>
        <v>1988-10-26</v>
      </c>
      <c r="F28" s="5" t="s">
        <v>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s="3" customFormat="1" ht="34.5" customHeight="1">
      <c r="A29" s="4">
        <v>26</v>
      </c>
      <c r="B29" s="2" t="str">
        <f>"王宇"</f>
        <v>王宇</v>
      </c>
      <c r="C29" s="2" t="str">
        <f>"男"</f>
        <v>男</v>
      </c>
      <c r="D29" s="2" t="str">
        <f>"汉族"</f>
        <v>汉族</v>
      </c>
      <c r="E29" s="2" t="str">
        <f>"1990-03-23"</f>
        <v>1990-03-23</v>
      </c>
      <c r="F29" s="5" t="s">
        <v>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3" customFormat="1" ht="34.5" customHeight="1">
      <c r="A30" s="4">
        <v>27</v>
      </c>
      <c r="B30" s="2" t="str">
        <f>"李祥洁"</f>
        <v>李祥洁</v>
      </c>
      <c r="C30" s="2" t="str">
        <f>"女"</f>
        <v>女</v>
      </c>
      <c r="D30" s="2" t="str">
        <f>"汉族"</f>
        <v>汉族</v>
      </c>
      <c r="E30" s="2" t="str">
        <f>"1988-06-26"</f>
        <v>1988-06-26</v>
      </c>
      <c r="F30" s="5" t="s">
        <v>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3" customFormat="1" ht="34.5" customHeight="1">
      <c r="A31" s="4">
        <v>28</v>
      </c>
      <c r="B31" s="2" t="str">
        <f>"符理俊"</f>
        <v>符理俊</v>
      </c>
      <c r="C31" s="2" t="str">
        <f>"男"</f>
        <v>男</v>
      </c>
      <c r="D31" s="2" t="str">
        <f>"汉族"</f>
        <v>汉族</v>
      </c>
      <c r="E31" s="2" t="str">
        <f>"1992-07-06"</f>
        <v>1992-07-06</v>
      </c>
      <c r="F31" s="5" t="s">
        <v>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s="3" customFormat="1" ht="34.5" customHeight="1">
      <c r="A32" s="4">
        <v>29</v>
      </c>
      <c r="B32" s="2" t="str">
        <f>"林川烘"</f>
        <v>林川烘</v>
      </c>
      <c r="C32" s="2" t="str">
        <f>"男"</f>
        <v>男</v>
      </c>
      <c r="D32" s="2" t="str">
        <f>"汉族"</f>
        <v>汉族</v>
      </c>
      <c r="E32" s="2" t="str">
        <f>"1988-12-06"</f>
        <v>1988-12-06</v>
      </c>
      <c r="F32" s="5" t="s">
        <v>13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s="3" customFormat="1" ht="34.5" customHeight="1">
      <c r="A33" s="4">
        <v>30</v>
      </c>
      <c r="B33" s="2" t="str">
        <f>"王丽华"</f>
        <v>王丽华</v>
      </c>
      <c r="C33" s="2" t="str">
        <f>"女"</f>
        <v>女</v>
      </c>
      <c r="D33" s="2" t="str">
        <f>"汉"</f>
        <v>汉</v>
      </c>
      <c r="E33" s="2" t="str">
        <f>"1988-07-25"</f>
        <v>1988-07-25</v>
      </c>
      <c r="F33" s="5" t="s">
        <v>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s="3" customFormat="1" ht="34.5" customHeight="1">
      <c r="A34" s="4">
        <v>31</v>
      </c>
      <c r="B34" s="2" t="str">
        <f>"王珠环"</f>
        <v>王珠环</v>
      </c>
      <c r="C34" s="2" t="str">
        <f>"女"</f>
        <v>女</v>
      </c>
      <c r="D34" s="2" t="str">
        <f>"汉"</f>
        <v>汉</v>
      </c>
      <c r="E34" s="2" t="str">
        <f>"1990-09-24"</f>
        <v>1990-09-24</v>
      </c>
      <c r="F34" s="5" t="s">
        <v>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s="3" customFormat="1" ht="34.5" customHeight="1">
      <c r="A35" s="4">
        <v>32</v>
      </c>
      <c r="B35" s="2" t="str">
        <f>"李青柏"</f>
        <v>李青柏</v>
      </c>
      <c r="C35" s="2" t="str">
        <f>"男"</f>
        <v>男</v>
      </c>
      <c r="D35" s="2" t="str">
        <f>"汉"</f>
        <v>汉</v>
      </c>
      <c r="E35" s="2" t="str">
        <f>"1983-07-28"</f>
        <v>1983-07-28</v>
      </c>
      <c r="F35" s="5" t="s"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s="3" customFormat="1" ht="34.5" customHeight="1">
      <c r="A36" s="4">
        <v>33</v>
      </c>
      <c r="B36" s="2" t="str">
        <f>"陈玉婷"</f>
        <v>陈玉婷</v>
      </c>
      <c r="C36" s="2" t="str">
        <f>"女"</f>
        <v>女</v>
      </c>
      <c r="D36" s="2" t="str">
        <f>"汉族"</f>
        <v>汉族</v>
      </c>
      <c r="E36" s="2" t="str">
        <f>"1989-12-23"</f>
        <v>1989-12-23</v>
      </c>
      <c r="F36" s="5" t="s"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s="3" customFormat="1" ht="34.5" customHeight="1">
      <c r="A37" s="4">
        <v>34</v>
      </c>
      <c r="B37" s="2" t="str">
        <f>"曾乙军"</f>
        <v>曾乙军</v>
      </c>
      <c r="C37" s="2" t="str">
        <f>"男"</f>
        <v>男</v>
      </c>
      <c r="D37" s="2" t="str">
        <f>"黎族"</f>
        <v>黎族</v>
      </c>
      <c r="E37" s="2" t="str">
        <f>"1987-09-12"</f>
        <v>1987-09-12</v>
      </c>
      <c r="F37" s="5" t="s">
        <v>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s="3" customFormat="1" ht="34.5" customHeight="1">
      <c r="A38" s="4">
        <v>35</v>
      </c>
      <c r="B38" s="2" t="str">
        <f>"莫美周"</f>
        <v>莫美周</v>
      </c>
      <c r="C38" s="2" t="str">
        <f>"男"</f>
        <v>男</v>
      </c>
      <c r="D38" s="2" t="str">
        <f aca="true" t="shared" si="1" ref="D38:D44">"汉族"</f>
        <v>汉族</v>
      </c>
      <c r="E38" s="2" t="str">
        <f>"1981-11-15"</f>
        <v>1981-11-15</v>
      </c>
      <c r="F38" s="5" t="s">
        <v>11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3" customFormat="1" ht="34.5" customHeight="1">
      <c r="A39" s="4">
        <v>36</v>
      </c>
      <c r="B39" s="2" t="str">
        <f>"唐鹏兴"</f>
        <v>唐鹏兴</v>
      </c>
      <c r="C39" s="2" t="str">
        <f>"男"</f>
        <v>男</v>
      </c>
      <c r="D39" s="2" t="str">
        <f t="shared" si="1"/>
        <v>汉族</v>
      </c>
      <c r="E39" s="2" t="str">
        <f>"1989-11-11"</f>
        <v>1989-11-11</v>
      </c>
      <c r="F39" s="5" t="s">
        <v>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3" customFormat="1" ht="34.5" customHeight="1">
      <c r="A40" s="4">
        <v>37</v>
      </c>
      <c r="B40" s="2" t="str">
        <f>"王淇琚"</f>
        <v>王淇琚</v>
      </c>
      <c r="C40" s="2" t="str">
        <f>"男"</f>
        <v>男</v>
      </c>
      <c r="D40" s="2" t="str">
        <f t="shared" si="1"/>
        <v>汉族</v>
      </c>
      <c r="E40" s="2" t="str">
        <f>"1989-10-13"</f>
        <v>1989-10-13</v>
      </c>
      <c r="F40" s="5" t="s">
        <v>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3" customFormat="1" ht="34.5" customHeight="1">
      <c r="A41" s="4">
        <v>38</v>
      </c>
      <c r="B41" s="2" t="str">
        <f>"甘春妙"</f>
        <v>甘春妙</v>
      </c>
      <c r="C41" s="2" t="str">
        <f>"女"</f>
        <v>女</v>
      </c>
      <c r="D41" s="2" t="str">
        <f t="shared" si="1"/>
        <v>汉族</v>
      </c>
      <c r="E41" s="2" t="str">
        <f>"1987-04-17"</f>
        <v>1987-04-17</v>
      </c>
      <c r="F41" s="5" t="s">
        <v>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3" customFormat="1" ht="34.5" customHeight="1">
      <c r="A42" s="4">
        <v>39</v>
      </c>
      <c r="B42" s="2" t="str">
        <f>"曾德斌"</f>
        <v>曾德斌</v>
      </c>
      <c r="C42" s="2" t="str">
        <f>"男"</f>
        <v>男</v>
      </c>
      <c r="D42" s="2" t="str">
        <f t="shared" si="1"/>
        <v>汉族</v>
      </c>
      <c r="E42" s="2" t="str">
        <f>"1986-07-25"</f>
        <v>1986-07-25</v>
      </c>
      <c r="F42" s="5" t="s"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3" customFormat="1" ht="34.5" customHeight="1">
      <c r="A43" s="4">
        <v>40</v>
      </c>
      <c r="B43" s="2" t="str">
        <f>"郑多华"</f>
        <v>郑多华</v>
      </c>
      <c r="C43" s="2" t="str">
        <f>"男"</f>
        <v>男</v>
      </c>
      <c r="D43" s="2" t="str">
        <f t="shared" si="1"/>
        <v>汉族</v>
      </c>
      <c r="E43" s="2" t="str">
        <f>"1986-10-05"</f>
        <v>1986-10-05</v>
      </c>
      <c r="F43" s="5" t="s">
        <v>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3" customFormat="1" ht="34.5" customHeight="1">
      <c r="A44" s="4">
        <v>41</v>
      </c>
      <c r="B44" s="2" t="str">
        <f>"邱小沛"</f>
        <v>邱小沛</v>
      </c>
      <c r="C44" s="2" t="str">
        <f>"女"</f>
        <v>女</v>
      </c>
      <c r="D44" s="2" t="str">
        <f t="shared" si="1"/>
        <v>汉族</v>
      </c>
      <c r="E44" s="2" t="str">
        <f>"1991-11-30"</f>
        <v>1991-11-30</v>
      </c>
      <c r="F44" s="5" t="s">
        <v>11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3" customFormat="1" ht="34.5" customHeight="1">
      <c r="A45" s="4">
        <v>42</v>
      </c>
      <c r="B45" s="2" t="str">
        <f>"邝道浩"</f>
        <v>邝道浩</v>
      </c>
      <c r="C45" s="2" t="str">
        <f>"男"</f>
        <v>男</v>
      </c>
      <c r="D45" s="2" t="str">
        <f>"汉"</f>
        <v>汉</v>
      </c>
      <c r="E45" s="2" t="str">
        <f>"1990-09-03"</f>
        <v>1990-09-03</v>
      </c>
      <c r="F45" s="5" t="s">
        <v>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3" customFormat="1" ht="34.5" customHeight="1">
      <c r="A46" s="4">
        <v>43</v>
      </c>
      <c r="B46" s="2" t="str">
        <f>"廖小妹"</f>
        <v>廖小妹</v>
      </c>
      <c r="C46" s="2" t="str">
        <f>"女"</f>
        <v>女</v>
      </c>
      <c r="D46" s="2" t="str">
        <f>"汉族"</f>
        <v>汉族</v>
      </c>
      <c r="E46" s="2" t="str">
        <f>"1995-07-31"</f>
        <v>1995-07-31</v>
      </c>
      <c r="F46" s="5" t="s">
        <v>12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3" customFormat="1" ht="34.5" customHeight="1">
      <c r="A47" s="4">
        <v>44</v>
      </c>
      <c r="B47" s="2" t="str">
        <f>"林克文"</f>
        <v>林克文</v>
      </c>
      <c r="C47" s="2" t="str">
        <f>"男"</f>
        <v>男</v>
      </c>
      <c r="D47" s="2" t="str">
        <f>"汉族"</f>
        <v>汉族</v>
      </c>
      <c r="E47" s="2" t="str">
        <f>"1989-07-14"</f>
        <v>1989-07-14</v>
      </c>
      <c r="F47" s="5" t="s">
        <v>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3" customFormat="1" ht="34.5" customHeight="1">
      <c r="A48" s="4">
        <v>45</v>
      </c>
      <c r="B48" s="2" t="str">
        <f>"简智贞 "</f>
        <v>简智贞 </v>
      </c>
      <c r="C48" s="2" t="str">
        <f>"女"</f>
        <v>女</v>
      </c>
      <c r="D48" s="2" t="str">
        <f>"汉族"</f>
        <v>汉族</v>
      </c>
      <c r="E48" s="2" t="str">
        <f>"1989-06-13"</f>
        <v>1989-06-13</v>
      </c>
      <c r="F48" s="5" t="s">
        <v>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3" customFormat="1" ht="34.5" customHeight="1">
      <c r="A49" s="4">
        <v>46</v>
      </c>
      <c r="B49" s="2" t="str">
        <f>"蒲宏降"</f>
        <v>蒲宏降</v>
      </c>
      <c r="C49" s="2" t="str">
        <f>"男"</f>
        <v>男</v>
      </c>
      <c r="D49" s="2" t="str">
        <f>"汉族"</f>
        <v>汉族</v>
      </c>
      <c r="E49" s="2" t="str">
        <f>"1990-05-31"</f>
        <v>1990-05-31</v>
      </c>
      <c r="F49" s="5" t="s">
        <v>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3" customFormat="1" ht="34.5" customHeight="1">
      <c r="A50" s="4">
        <v>47</v>
      </c>
      <c r="B50" s="2" t="str">
        <f>"郑选珠"</f>
        <v>郑选珠</v>
      </c>
      <c r="C50" s="2" t="str">
        <f>"女"</f>
        <v>女</v>
      </c>
      <c r="D50" s="2" t="str">
        <f>"汉族"</f>
        <v>汉族</v>
      </c>
      <c r="E50" s="2" t="str">
        <f>"1992-10-18"</f>
        <v>1992-10-18</v>
      </c>
      <c r="F50" s="5" t="s"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7:55" ht="13.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7:55" ht="13.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7:55" ht="13.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7:55" ht="13.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7:55" ht="13.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7:55" ht="13.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7:55" ht="13.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7:55" ht="13.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7:55" ht="13.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7:55" ht="13.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7:55" ht="13.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7:55" ht="13.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7:55" ht="13.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7:55" ht="13.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7:55" ht="13.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7:55" ht="13.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7:55" ht="13.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7:55" ht="13.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7:55" ht="13.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7:55" ht="13.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7:55" ht="13.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7:55" ht="13.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7:55" ht="13.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7:55" ht="13.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7:55" ht="13.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7:55" ht="13.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7:55" ht="13.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7:55" ht="13.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2020-03-30T07:02:57Z</cp:lastPrinted>
  <dcterms:created xsi:type="dcterms:W3CDTF">2020-03-26T09:07:19Z</dcterms:created>
  <dcterms:modified xsi:type="dcterms:W3CDTF">2020-03-30T07:45:21Z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