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初审通过名单" sheetId="1" r:id="rId1"/>
  </sheets>
  <definedNames>
    <definedName name="_xlnm._FilterDatabase" localSheetId="0" hidden="1">'资格初审通过名单'!$A$2:$E$242</definedName>
  </definedNames>
  <calcPr fullCalcOnLoad="1"/>
</workbook>
</file>

<file path=xl/sharedStrings.xml><?xml version="1.0" encoding="utf-8"?>
<sst xmlns="http://schemas.openxmlformats.org/spreadsheetml/2006/main" count="727" uniqueCount="254">
  <si>
    <t>2021年澄迈县“海南自由贸易港招才引智活动”高中学校使用聘用控制数公开招聘23名教师
资格初审通过人员名单</t>
  </si>
  <si>
    <t>岗位代码</t>
  </si>
  <si>
    <t>岗位名称</t>
  </si>
  <si>
    <t>招聘单位</t>
  </si>
  <si>
    <t>姓名</t>
  </si>
  <si>
    <t>身份证号码</t>
  </si>
  <si>
    <t>备注</t>
  </si>
  <si>
    <t>语文教师</t>
  </si>
  <si>
    <t>澄迈思源高中</t>
  </si>
  <si>
    <t>460028********1221</t>
  </si>
  <si>
    <t>460003********3495</t>
  </si>
  <si>
    <t>460003********7629</t>
  </si>
  <si>
    <t>460034********3620</t>
  </si>
  <si>
    <t>460031********1625</t>
  </si>
  <si>
    <t>460104********0029</t>
  </si>
  <si>
    <t>460003********3829</t>
  </si>
  <si>
    <t>440684********7328</t>
  </si>
  <si>
    <t>460027********7041</t>
  </si>
  <si>
    <t>460026********1242</t>
  </si>
  <si>
    <t>460027********2963</t>
  </si>
  <si>
    <t>460003********4827</t>
  </si>
  <si>
    <t>460004********5843</t>
  </si>
  <si>
    <t>460003********1820</t>
  </si>
  <si>
    <t>532627********234X</t>
  </si>
  <si>
    <t>460002********3421</t>
  </si>
  <si>
    <t>政治教师</t>
  </si>
  <si>
    <t>460033********452X</t>
  </si>
  <si>
    <t>460104********0012</t>
  </si>
  <si>
    <t>460003********6047</t>
  </si>
  <si>
    <t>469028********4728</t>
  </si>
  <si>
    <t>460027********7921</t>
  </si>
  <si>
    <t>460027********6248</t>
  </si>
  <si>
    <t>460003********764X</t>
  </si>
  <si>
    <t>460004********0020</t>
  </si>
  <si>
    <t>460003********2641</t>
  </si>
  <si>
    <t>460035********0717</t>
  </si>
  <si>
    <t>460034********2126</t>
  </si>
  <si>
    <t>460003********2829</t>
  </si>
  <si>
    <t>460200********0025</t>
  </si>
  <si>
    <t>460006********7829</t>
  </si>
  <si>
    <t>460030********3323</t>
  </si>
  <si>
    <t>469003********3030</t>
  </si>
  <si>
    <t>460033********4542</t>
  </si>
  <si>
    <t>460002********3612</t>
  </si>
  <si>
    <t>460006********2322</t>
  </si>
  <si>
    <t>460006********0020</t>
  </si>
  <si>
    <t>469026********6822</t>
  </si>
  <si>
    <t>460027********2925</t>
  </si>
  <si>
    <t>460026********3928</t>
  </si>
  <si>
    <t>460003********3429</t>
  </si>
  <si>
    <t>460007********9268</t>
  </si>
  <si>
    <t>460003********0247</t>
  </si>
  <si>
    <t>460200********3623</t>
  </si>
  <si>
    <t>460007********4960</t>
  </si>
  <si>
    <t>460027********5668</t>
  </si>
  <si>
    <t>460003********7633</t>
  </si>
  <si>
    <t>460027********2985</t>
  </si>
  <si>
    <t>469023********1377</t>
  </si>
  <si>
    <t>460104********1220</t>
  </si>
  <si>
    <t>历史教师</t>
  </si>
  <si>
    <t>460027********2025</t>
  </si>
  <si>
    <t>460006********0239</t>
  </si>
  <si>
    <t>460027********4113</t>
  </si>
  <si>
    <t>460028********4420</t>
  </si>
  <si>
    <t>460006********4043</t>
  </si>
  <si>
    <t>511324********1803</t>
  </si>
  <si>
    <t>469023********062X</t>
  </si>
  <si>
    <t>460102********0022</t>
  </si>
  <si>
    <t>460028********0413</t>
  </si>
  <si>
    <t>460007********7219</t>
  </si>
  <si>
    <t>460003********2626</t>
  </si>
  <si>
    <t>英语教师</t>
  </si>
  <si>
    <t>460003********2869</t>
  </si>
  <si>
    <t>460200********2303</t>
  </si>
  <si>
    <t>362329********302X</t>
  </si>
  <si>
    <t>数学教师</t>
  </si>
  <si>
    <t>澄迈中学</t>
  </si>
  <si>
    <t>460003********2441</t>
  </si>
  <si>
    <t>460027********6004</t>
  </si>
  <si>
    <t>460033********4527</t>
  </si>
  <si>
    <t>460033********3224</t>
  </si>
  <si>
    <t>232126********0167</t>
  </si>
  <si>
    <t>460003********2062</t>
  </si>
  <si>
    <t>460003********7425</t>
  </si>
  <si>
    <t>460103********3016</t>
  </si>
  <si>
    <t>460003********2226</t>
  </si>
  <si>
    <t>460104********0922</t>
  </si>
  <si>
    <t>460200********0989</t>
  </si>
  <si>
    <t>460005********0521</t>
  </si>
  <si>
    <t>469007********4965</t>
  </si>
  <si>
    <t>469023********0628</t>
  </si>
  <si>
    <t>512021********0483</t>
  </si>
  <si>
    <t>460005********1029</t>
  </si>
  <si>
    <t>460003********6627</t>
  </si>
  <si>
    <t>460002********6026</t>
  </si>
  <si>
    <t>460027********1329</t>
  </si>
  <si>
    <t>460003********1828</t>
  </si>
  <si>
    <t>460003********3220</t>
  </si>
  <si>
    <t>460033********328X</t>
  </si>
  <si>
    <t>460006********722X</t>
  </si>
  <si>
    <t>460104********0328</t>
  </si>
  <si>
    <t>460103********0629</t>
  </si>
  <si>
    <t>460033********3286</t>
  </si>
  <si>
    <t>460102********0624</t>
  </si>
  <si>
    <t>460003********7444</t>
  </si>
  <si>
    <t>460033********4846</t>
  </si>
  <si>
    <t>421182********5557</t>
  </si>
  <si>
    <t>460103********1846</t>
  </si>
  <si>
    <t>460003********2847</t>
  </si>
  <si>
    <t>533222********4324</t>
  </si>
  <si>
    <t>220221********1943</t>
  </si>
  <si>
    <t>460005********4824</t>
  </si>
  <si>
    <t>460003********3068</t>
  </si>
  <si>
    <t>445281********2446</t>
  </si>
  <si>
    <t>460033********4840</t>
  </si>
  <si>
    <t>460004********1222</t>
  </si>
  <si>
    <t>460007********5362</t>
  </si>
  <si>
    <t>460027********6620</t>
  </si>
  <si>
    <t>341282********2120</t>
  </si>
  <si>
    <t>460103********3025</t>
  </si>
  <si>
    <t>460006********4425</t>
  </si>
  <si>
    <t>460027********5127</t>
  </si>
  <si>
    <t>460028********0902</t>
  </si>
  <si>
    <t>469027********5985</t>
  </si>
  <si>
    <t>460026********0921</t>
  </si>
  <si>
    <t>620121********1441</t>
  </si>
  <si>
    <t>460003********4625</t>
  </si>
  <si>
    <t>460027********7025</t>
  </si>
  <si>
    <t>地理教师</t>
  </si>
  <si>
    <t>460027********7629</t>
  </si>
  <si>
    <t>460033********4186</t>
  </si>
  <si>
    <t>460003********2031</t>
  </si>
  <si>
    <t>460004********6024</t>
  </si>
  <si>
    <t>460027********2980</t>
  </si>
  <si>
    <t>469024********2025</t>
  </si>
  <si>
    <t>452131********1822</t>
  </si>
  <si>
    <t>460003********3421</t>
  </si>
  <si>
    <t>460027********1742</t>
  </si>
  <si>
    <t>460004********002X</t>
  </si>
  <si>
    <t>460031********5224</t>
  </si>
  <si>
    <t>460033********3213</t>
  </si>
  <si>
    <t>460007********0058</t>
  </si>
  <si>
    <t>460003********4061</t>
  </si>
  <si>
    <t>460003********3423</t>
  </si>
  <si>
    <t>460027********1320</t>
  </si>
  <si>
    <t>460006********5610</t>
  </si>
  <si>
    <t>460104********0325</t>
  </si>
  <si>
    <t>460006********274X</t>
  </si>
  <si>
    <t>460033********4500</t>
  </si>
  <si>
    <t>460003********5644</t>
  </si>
  <si>
    <t>460027********3767</t>
  </si>
  <si>
    <t>460032********6249</t>
  </si>
  <si>
    <t>460028********7260</t>
  </si>
  <si>
    <t>469023********1321</t>
  </si>
  <si>
    <t>460033********3570</t>
  </si>
  <si>
    <t>460007********4368</t>
  </si>
  <si>
    <t>460007********082X</t>
  </si>
  <si>
    <t>体育教师</t>
  </si>
  <si>
    <t>460003********6610</t>
  </si>
  <si>
    <t>460027********2017</t>
  </si>
  <si>
    <t>460034********241X</t>
  </si>
  <si>
    <t>460002********5214</t>
  </si>
  <si>
    <t>460034********071X</t>
  </si>
  <si>
    <t>460026********2425</t>
  </si>
  <si>
    <t>460027********7911</t>
  </si>
  <si>
    <t>460004********2016</t>
  </si>
  <si>
    <t>460002********3616</t>
  </si>
  <si>
    <t>460030********0022</t>
  </si>
  <si>
    <t>460027********201X</t>
  </si>
  <si>
    <t>460005********5134</t>
  </si>
  <si>
    <t>220283********6540</t>
  </si>
  <si>
    <t>460034********5515</t>
  </si>
  <si>
    <t>460004********0610</t>
  </si>
  <si>
    <t>460300********0324</t>
  </si>
  <si>
    <t>230822********1772</t>
  </si>
  <si>
    <t>460003********5625</t>
  </si>
  <si>
    <t>421222********122X</t>
  </si>
  <si>
    <t>460026********391X</t>
  </si>
  <si>
    <t>澄迈二中</t>
  </si>
  <si>
    <t>460006********2726</t>
  </si>
  <si>
    <t>460007********4362</t>
  </si>
  <si>
    <t>460006********8429</t>
  </si>
  <si>
    <t>460031********5243</t>
  </si>
  <si>
    <t>460027********5321</t>
  </si>
  <si>
    <t>533001********4826</t>
  </si>
  <si>
    <t>460034********092X</t>
  </si>
  <si>
    <t>460001********0748</t>
  </si>
  <si>
    <t>460104********1224</t>
  </si>
  <si>
    <t>460004********5025</t>
  </si>
  <si>
    <t>232321********0827</t>
  </si>
  <si>
    <t>460027********2624</t>
  </si>
  <si>
    <t>460031********6420</t>
  </si>
  <si>
    <t>469007********4981</t>
  </si>
  <si>
    <t>460003********3042</t>
  </si>
  <si>
    <t>460027********7045</t>
  </si>
  <si>
    <t>460027********0025</t>
  </si>
  <si>
    <t>460006********4625</t>
  </si>
  <si>
    <t>460022********4819</t>
  </si>
  <si>
    <t>469003********2228</t>
  </si>
  <si>
    <t>460007********7227</t>
  </si>
  <si>
    <t>460027********0624</t>
  </si>
  <si>
    <t>460027********7682</t>
  </si>
  <si>
    <t>460200********5520</t>
  </si>
  <si>
    <t>460022********3520</t>
  </si>
  <si>
    <t>469027********4801</t>
  </si>
  <si>
    <t>460006********2327</t>
  </si>
  <si>
    <t>469003********5621</t>
  </si>
  <si>
    <t>460003********4621</t>
  </si>
  <si>
    <t>460103********3624</t>
  </si>
  <si>
    <t>460004********1228</t>
  </si>
  <si>
    <t>460003********7420</t>
  </si>
  <si>
    <t>460028********3246</t>
  </si>
  <si>
    <t>460003********6224</t>
  </si>
  <si>
    <t>460003********2221</t>
  </si>
  <si>
    <t>460027********0623</t>
  </si>
  <si>
    <t>469023********0021</t>
  </si>
  <si>
    <t>370982********7282</t>
  </si>
  <si>
    <t>460033********3222</t>
  </si>
  <si>
    <t>460200********1666</t>
  </si>
  <si>
    <t>469028********3626</t>
  </si>
  <si>
    <t>460027********5121</t>
  </si>
  <si>
    <t>460027********6276</t>
  </si>
  <si>
    <t>460004********5253</t>
  </si>
  <si>
    <t>460102********3022</t>
  </si>
  <si>
    <t>460003********2947</t>
  </si>
  <si>
    <t>460003********2649</t>
  </si>
  <si>
    <t>460035********0025</t>
  </si>
  <si>
    <t>532331********0612</t>
  </si>
  <si>
    <t>460027********7946</t>
  </si>
  <si>
    <t>460034********5825</t>
  </si>
  <si>
    <t>460027********8224</t>
  </si>
  <si>
    <t>460003********7826</t>
  </si>
  <si>
    <t>460027********7660</t>
  </si>
  <si>
    <t>460003********0041</t>
  </si>
  <si>
    <t>460200********2304</t>
  </si>
  <si>
    <t>460103********0067</t>
  </si>
  <si>
    <t>460027********7922</t>
  </si>
  <si>
    <t>469023********5649</t>
  </si>
  <si>
    <t>460003********226X</t>
  </si>
  <si>
    <t>460004********6425</t>
  </si>
  <si>
    <t>460027********3449</t>
  </si>
  <si>
    <t>460003********2285</t>
  </si>
  <si>
    <t>460003********4427</t>
  </si>
  <si>
    <t>460027********2020</t>
  </si>
  <si>
    <t>460104********1249</t>
  </si>
  <si>
    <t>460003********0048</t>
  </si>
  <si>
    <t>460006********2729</t>
  </si>
  <si>
    <t>460027********6220</t>
  </si>
  <si>
    <t>460033********4528</t>
  </si>
  <si>
    <t>460002********4621</t>
  </si>
  <si>
    <t>460033********3249</t>
  </si>
  <si>
    <t>460027********6627</t>
  </si>
  <si>
    <t>460031********0826</t>
  </si>
  <si>
    <t>460027********0011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</si>
</sst>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11.7109375" style="0" customWidth="1"/>
    <col min="2" max="2" width="16.8515625" style="0" customWidth="1"/>
    <col min="3" max="3" width="19.28125" style="0" customWidth="1"/>
    <col min="4" max="4" width="12.00390625" style="0" customWidth="1"/>
    <col min="5" max="5" width="26.140625" style="0" customWidth="1"/>
    <col min="6" max="6" width="12.57421875" style="0" customWidth="1"/>
  </cols>
  <sheetData>
    <row r="1" spans="1:6" ht="49.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3" t="str">
        <f aca="true" t="shared" si="0" ref="A3:A18">"111"</f>
        <v>111</v>
      </c>
      <c r="B3" s="3" t="s">
        <v>7</v>
      </c>
      <c r="C3" s="3" t="s">
        <v>8</v>
      </c>
      <c r="D3" s="3" t="str">
        <f>"王侨源"</f>
        <v>王侨源</v>
      </c>
      <c r="E3" s="3" t="s">
        <v>9</v>
      </c>
      <c r="F3" s="4"/>
    </row>
    <row r="4" spans="1:6" ht="24.75" customHeight="1">
      <c r="A4" s="3" t="str">
        <f t="shared" si="0"/>
        <v>111</v>
      </c>
      <c r="B4" s="3" t="s">
        <v>7</v>
      </c>
      <c r="C4" s="3" t="s">
        <v>8</v>
      </c>
      <c r="D4" s="3" t="str">
        <f>"曾尚仁"</f>
        <v>曾尚仁</v>
      </c>
      <c r="E4" s="3" t="s">
        <v>10</v>
      </c>
      <c r="F4" s="4"/>
    </row>
    <row r="5" spans="1:6" ht="24.75" customHeight="1">
      <c r="A5" s="3" t="str">
        <f t="shared" si="0"/>
        <v>111</v>
      </c>
      <c r="B5" s="3" t="s">
        <v>7</v>
      </c>
      <c r="C5" s="3" t="s">
        <v>8</v>
      </c>
      <c r="D5" s="3" t="str">
        <f>"刘秀萍"</f>
        <v>刘秀萍</v>
      </c>
      <c r="E5" s="3" t="s">
        <v>11</v>
      </c>
      <c r="F5" s="4"/>
    </row>
    <row r="6" spans="1:6" ht="24.75" customHeight="1">
      <c r="A6" s="3" t="str">
        <f t="shared" si="0"/>
        <v>111</v>
      </c>
      <c r="B6" s="3" t="s">
        <v>7</v>
      </c>
      <c r="C6" s="3" t="s">
        <v>8</v>
      </c>
      <c r="D6" s="3" t="str">
        <f>"唐空 "</f>
        <v>唐空 </v>
      </c>
      <c r="E6" s="3" t="s">
        <v>12</v>
      </c>
      <c r="F6" s="4"/>
    </row>
    <row r="7" spans="1:6" ht="24.75" customHeight="1">
      <c r="A7" s="3" t="str">
        <f t="shared" si="0"/>
        <v>111</v>
      </c>
      <c r="B7" s="3" t="s">
        <v>7</v>
      </c>
      <c r="C7" s="3" t="s">
        <v>8</v>
      </c>
      <c r="D7" s="3" t="str">
        <f>"陈佳欣"</f>
        <v>陈佳欣</v>
      </c>
      <c r="E7" s="3" t="s">
        <v>13</v>
      </c>
      <c r="F7" s="4"/>
    </row>
    <row r="8" spans="1:6" ht="24.75" customHeight="1">
      <c r="A8" s="3" t="str">
        <f t="shared" si="0"/>
        <v>111</v>
      </c>
      <c r="B8" s="3" t="s">
        <v>7</v>
      </c>
      <c r="C8" s="3" t="s">
        <v>8</v>
      </c>
      <c r="D8" s="3" t="str">
        <f>"王丽金"</f>
        <v>王丽金</v>
      </c>
      <c r="E8" s="3" t="s">
        <v>14</v>
      </c>
      <c r="F8" s="4"/>
    </row>
    <row r="9" spans="1:6" ht="24.75" customHeight="1">
      <c r="A9" s="3" t="str">
        <f t="shared" si="0"/>
        <v>111</v>
      </c>
      <c r="B9" s="3" t="s">
        <v>7</v>
      </c>
      <c r="C9" s="3" t="s">
        <v>8</v>
      </c>
      <c r="D9" s="3" t="str">
        <f>"赵仙丽"</f>
        <v>赵仙丽</v>
      </c>
      <c r="E9" s="3" t="s">
        <v>15</v>
      </c>
      <c r="F9" s="4"/>
    </row>
    <row r="10" spans="1:6" ht="24.75" customHeight="1">
      <c r="A10" s="3" t="str">
        <f t="shared" si="0"/>
        <v>111</v>
      </c>
      <c r="B10" s="3" t="s">
        <v>7</v>
      </c>
      <c r="C10" s="3" t="s">
        <v>8</v>
      </c>
      <c r="D10" s="3" t="str">
        <f>"林彩芬"</f>
        <v>林彩芬</v>
      </c>
      <c r="E10" s="3" t="s">
        <v>16</v>
      </c>
      <c r="F10" s="4"/>
    </row>
    <row r="11" spans="1:6" ht="24.75" customHeight="1">
      <c r="A11" s="3" t="str">
        <f t="shared" si="0"/>
        <v>111</v>
      </c>
      <c r="B11" s="3" t="s">
        <v>7</v>
      </c>
      <c r="C11" s="3" t="s">
        <v>8</v>
      </c>
      <c r="D11" s="3" t="str">
        <f>"吴琼华"</f>
        <v>吴琼华</v>
      </c>
      <c r="E11" s="3" t="s">
        <v>17</v>
      </c>
      <c r="F11" s="4"/>
    </row>
    <row r="12" spans="1:6" ht="24.75" customHeight="1">
      <c r="A12" s="3" t="str">
        <f t="shared" si="0"/>
        <v>111</v>
      </c>
      <c r="B12" s="3" t="s">
        <v>7</v>
      </c>
      <c r="C12" s="3" t="s">
        <v>8</v>
      </c>
      <c r="D12" s="3" t="str">
        <f>"庞华南"</f>
        <v>庞华南</v>
      </c>
      <c r="E12" s="3" t="s">
        <v>18</v>
      </c>
      <c r="F12" s="4"/>
    </row>
    <row r="13" spans="1:6" ht="24.75" customHeight="1">
      <c r="A13" s="3" t="str">
        <f t="shared" si="0"/>
        <v>111</v>
      </c>
      <c r="B13" s="3" t="s">
        <v>7</v>
      </c>
      <c r="C13" s="3" t="s">
        <v>8</v>
      </c>
      <c r="D13" s="3" t="str">
        <f>"黄永芳"</f>
        <v>黄永芳</v>
      </c>
      <c r="E13" s="3" t="s">
        <v>19</v>
      </c>
      <c r="F13" s="4"/>
    </row>
    <row r="14" spans="1:6" ht="24.75" customHeight="1">
      <c r="A14" s="3" t="str">
        <f t="shared" si="0"/>
        <v>111</v>
      </c>
      <c r="B14" s="3" t="s">
        <v>7</v>
      </c>
      <c r="C14" s="3" t="s">
        <v>8</v>
      </c>
      <c r="D14" s="3" t="str">
        <f>"李莉芬"</f>
        <v>李莉芬</v>
      </c>
      <c r="E14" s="3" t="s">
        <v>20</v>
      </c>
      <c r="F14" s="4"/>
    </row>
    <row r="15" spans="1:6" ht="24.75" customHeight="1">
      <c r="A15" s="3" t="str">
        <f t="shared" si="0"/>
        <v>111</v>
      </c>
      <c r="B15" s="3" t="s">
        <v>7</v>
      </c>
      <c r="C15" s="3" t="s">
        <v>8</v>
      </c>
      <c r="D15" s="3" t="str">
        <f>"王艺婷"</f>
        <v>王艺婷</v>
      </c>
      <c r="E15" s="3" t="s">
        <v>21</v>
      </c>
      <c r="F15" s="4"/>
    </row>
    <row r="16" spans="1:6" ht="24.75" customHeight="1">
      <c r="A16" s="3" t="str">
        <f t="shared" si="0"/>
        <v>111</v>
      </c>
      <c r="B16" s="3" t="s">
        <v>7</v>
      </c>
      <c r="C16" s="3" t="s">
        <v>8</v>
      </c>
      <c r="D16" s="3" t="str">
        <f>"黄良琴"</f>
        <v>黄良琴</v>
      </c>
      <c r="E16" s="3" t="s">
        <v>22</v>
      </c>
      <c r="F16" s="4"/>
    </row>
    <row r="17" spans="1:6" ht="24.75" customHeight="1">
      <c r="A17" s="3" t="str">
        <f t="shared" si="0"/>
        <v>111</v>
      </c>
      <c r="B17" s="3" t="s">
        <v>7</v>
      </c>
      <c r="C17" s="3" t="s">
        <v>8</v>
      </c>
      <c r="D17" s="3" t="str">
        <f>"倪成凤"</f>
        <v>倪成凤</v>
      </c>
      <c r="E17" s="3" t="s">
        <v>23</v>
      </c>
      <c r="F17" s="4"/>
    </row>
    <row r="18" spans="1:6" ht="24.75" customHeight="1">
      <c r="A18" s="3" t="str">
        <f t="shared" si="0"/>
        <v>111</v>
      </c>
      <c r="B18" s="3" t="s">
        <v>7</v>
      </c>
      <c r="C18" s="3" t="s">
        <v>8</v>
      </c>
      <c r="D18" s="3" t="str">
        <f>"杨帆"</f>
        <v>杨帆</v>
      </c>
      <c r="E18" s="3" t="s">
        <v>24</v>
      </c>
      <c r="F18" s="4"/>
    </row>
    <row r="19" spans="1:6" ht="24.75" customHeight="1">
      <c r="A19" s="3" t="str">
        <f aca="true" t="shared" si="1" ref="A19:A51">"112"</f>
        <v>112</v>
      </c>
      <c r="B19" s="3" t="s">
        <v>25</v>
      </c>
      <c r="C19" s="3" t="s">
        <v>8</v>
      </c>
      <c r="D19" s="3" t="str">
        <f>"陈秋萍"</f>
        <v>陈秋萍</v>
      </c>
      <c r="E19" s="3" t="s">
        <v>26</v>
      </c>
      <c r="F19" s="4"/>
    </row>
    <row r="20" spans="1:6" ht="24.75" customHeight="1">
      <c r="A20" s="3" t="str">
        <f t="shared" si="1"/>
        <v>112</v>
      </c>
      <c r="B20" s="3" t="s">
        <v>25</v>
      </c>
      <c r="C20" s="3" t="s">
        <v>8</v>
      </c>
      <c r="D20" s="3" t="str">
        <f>"冯吉"</f>
        <v>冯吉</v>
      </c>
      <c r="E20" s="3" t="s">
        <v>27</v>
      </c>
      <c r="F20" s="4"/>
    </row>
    <row r="21" spans="1:6" ht="24.75" customHeight="1">
      <c r="A21" s="3" t="str">
        <f t="shared" si="1"/>
        <v>112</v>
      </c>
      <c r="B21" s="3" t="s">
        <v>25</v>
      </c>
      <c r="C21" s="3" t="s">
        <v>8</v>
      </c>
      <c r="D21" s="3" t="str">
        <f>"叶玉会"</f>
        <v>叶玉会</v>
      </c>
      <c r="E21" s="3" t="s">
        <v>28</v>
      </c>
      <c r="F21" s="4"/>
    </row>
    <row r="22" spans="1:6" ht="24.75" customHeight="1">
      <c r="A22" s="3" t="str">
        <f t="shared" si="1"/>
        <v>112</v>
      </c>
      <c r="B22" s="3" t="s">
        <v>25</v>
      </c>
      <c r="C22" s="3" t="s">
        <v>8</v>
      </c>
      <c r="D22" s="3" t="str">
        <f>"王静"</f>
        <v>王静</v>
      </c>
      <c r="E22" s="3" t="s">
        <v>29</v>
      </c>
      <c r="F22" s="4"/>
    </row>
    <row r="23" spans="1:6" ht="24.75" customHeight="1">
      <c r="A23" s="3" t="str">
        <f t="shared" si="1"/>
        <v>112</v>
      </c>
      <c r="B23" s="3" t="s">
        <v>25</v>
      </c>
      <c r="C23" s="3" t="s">
        <v>8</v>
      </c>
      <c r="D23" s="3" t="str">
        <f>"周敏"</f>
        <v>周敏</v>
      </c>
      <c r="E23" s="3" t="s">
        <v>30</v>
      </c>
      <c r="F23" s="4"/>
    </row>
    <row r="24" spans="1:6" ht="24.75" customHeight="1">
      <c r="A24" s="3" t="str">
        <f t="shared" si="1"/>
        <v>112</v>
      </c>
      <c r="B24" s="3" t="s">
        <v>25</v>
      </c>
      <c r="C24" s="3" t="s">
        <v>8</v>
      </c>
      <c r="D24" s="3" t="str">
        <f>"余业珍"</f>
        <v>余业珍</v>
      </c>
      <c r="E24" s="3" t="s">
        <v>31</v>
      </c>
      <c r="F24" s="4"/>
    </row>
    <row r="25" spans="1:6" ht="24.75" customHeight="1">
      <c r="A25" s="3" t="str">
        <f t="shared" si="1"/>
        <v>112</v>
      </c>
      <c r="B25" s="3" t="s">
        <v>25</v>
      </c>
      <c r="C25" s="3" t="s">
        <v>8</v>
      </c>
      <c r="D25" s="3" t="str">
        <f>"陈焕坤"</f>
        <v>陈焕坤</v>
      </c>
      <c r="E25" s="3" t="s">
        <v>32</v>
      </c>
      <c r="F25" s="4"/>
    </row>
    <row r="26" spans="1:6" ht="24.75" customHeight="1">
      <c r="A26" s="3" t="str">
        <f t="shared" si="1"/>
        <v>112</v>
      </c>
      <c r="B26" s="3" t="s">
        <v>25</v>
      </c>
      <c r="C26" s="3" t="s">
        <v>8</v>
      </c>
      <c r="D26" s="3" t="str">
        <f>"吴菁"</f>
        <v>吴菁</v>
      </c>
      <c r="E26" s="3" t="s">
        <v>33</v>
      </c>
      <c r="F26" s="4"/>
    </row>
    <row r="27" spans="1:6" ht="24.75" customHeight="1">
      <c r="A27" s="3" t="str">
        <f t="shared" si="1"/>
        <v>112</v>
      </c>
      <c r="B27" s="3" t="s">
        <v>25</v>
      </c>
      <c r="C27" s="3" t="s">
        <v>8</v>
      </c>
      <c r="D27" s="3" t="str">
        <f>"梁星灿"</f>
        <v>梁星灿</v>
      </c>
      <c r="E27" s="3" t="s">
        <v>34</v>
      </c>
      <c r="F27" s="4"/>
    </row>
    <row r="28" spans="1:6" ht="24.75" customHeight="1">
      <c r="A28" s="3" t="str">
        <f t="shared" si="1"/>
        <v>112</v>
      </c>
      <c r="B28" s="3" t="s">
        <v>25</v>
      </c>
      <c r="C28" s="3" t="s">
        <v>8</v>
      </c>
      <c r="D28" s="3" t="str">
        <f>"王挺波"</f>
        <v>王挺波</v>
      </c>
      <c r="E28" s="3" t="s">
        <v>35</v>
      </c>
      <c r="F28" s="4"/>
    </row>
    <row r="29" spans="1:6" ht="24.75" customHeight="1">
      <c r="A29" s="3" t="str">
        <f t="shared" si="1"/>
        <v>112</v>
      </c>
      <c r="B29" s="3" t="s">
        <v>25</v>
      </c>
      <c r="C29" s="3" t="s">
        <v>8</v>
      </c>
      <c r="D29" s="3" t="str">
        <f>"林如芳"</f>
        <v>林如芳</v>
      </c>
      <c r="E29" s="3" t="s">
        <v>36</v>
      </c>
      <c r="F29" s="4"/>
    </row>
    <row r="30" spans="1:6" ht="24.75" customHeight="1">
      <c r="A30" s="3" t="str">
        <f t="shared" si="1"/>
        <v>112</v>
      </c>
      <c r="B30" s="3" t="s">
        <v>25</v>
      </c>
      <c r="C30" s="3" t="s">
        <v>8</v>
      </c>
      <c r="D30" s="3" t="str">
        <f>"谢福美"</f>
        <v>谢福美</v>
      </c>
      <c r="E30" s="3" t="s">
        <v>37</v>
      </c>
      <c r="F30" s="4"/>
    </row>
    <row r="31" spans="1:6" ht="24.75" customHeight="1">
      <c r="A31" s="3" t="str">
        <f t="shared" si="1"/>
        <v>112</v>
      </c>
      <c r="B31" s="3" t="s">
        <v>25</v>
      </c>
      <c r="C31" s="3" t="s">
        <v>8</v>
      </c>
      <c r="D31" s="3" t="str">
        <f>"徐倩芸"</f>
        <v>徐倩芸</v>
      </c>
      <c r="E31" s="3" t="s">
        <v>38</v>
      </c>
      <c r="F31" s="4"/>
    </row>
    <row r="32" spans="1:6" ht="24.75" customHeight="1">
      <c r="A32" s="3" t="str">
        <f t="shared" si="1"/>
        <v>112</v>
      </c>
      <c r="B32" s="3" t="s">
        <v>25</v>
      </c>
      <c r="C32" s="3" t="s">
        <v>8</v>
      </c>
      <c r="D32" s="3" t="str">
        <f>"王景荟"</f>
        <v>王景荟</v>
      </c>
      <c r="E32" s="3" t="s">
        <v>39</v>
      </c>
      <c r="F32" s="4"/>
    </row>
    <row r="33" spans="1:6" ht="24.75" customHeight="1">
      <c r="A33" s="3" t="str">
        <f t="shared" si="1"/>
        <v>112</v>
      </c>
      <c r="B33" s="3" t="s">
        <v>25</v>
      </c>
      <c r="C33" s="3" t="s">
        <v>8</v>
      </c>
      <c r="D33" s="3" t="str">
        <f>"蔡亲贝"</f>
        <v>蔡亲贝</v>
      </c>
      <c r="E33" s="3" t="s">
        <v>40</v>
      </c>
      <c r="F33" s="4"/>
    </row>
    <row r="34" spans="1:6" ht="24.75" customHeight="1">
      <c r="A34" s="3" t="str">
        <f t="shared" si="1"/>
        <v>112</v>
      </c>
      <c r="B34" s="3" t="s">
        <v>25</v>
      </c>
      <c r="C34" s="3" t="s">
        <v>8</v>
      </c>
      <c r="D34" s="3" t="str">
        <f>"黄海州"</f>
        <v>黄海州</v>
      </c>
      <c r="E34" s="3" t="s">
        <v>41</v>
      </c>
      <c r="F34" s="4"/>
    </row>
    <row r="35" spans="1:6" ht="24.75" customHeight="1">
      <c r="A35" s="3" t="str">
        <f t="shared" si="1"/>
        <v>112</v>
      </c>
      <c r="B35" s="3" t="s">
        <v>25</v>
      </c>
      <c r="C35" s="3" t="s">
        <v>8</v>
      </c>
      <c r="D35" s="3" t="str">
        <f>"罗瑶"</f>
        <v>罗瑶</v>
      </c>
      <c r="E35" s="3" t="s">
        <v>42</v>
      </c>
      <c r="F35" s="4"/>
    </row>
    <row r="36" spans="1:6" ht="24.75" customHeight="1">
      <c r="A36" s="3" t="str">
        <f t="shared" si="1"/>
        <v>112</v>
      </c>
      <c r="B36" s="3" t="s">
        <v>25</v>
      </c>
      <c r="C36" s="3" t="s">
        <v>8</v>
      </c>
      <c r="D36" s="3" t="str">
        <f>"王超"</f>
        <v>王超</v>
      </c>
      <c r="E36" s="3" t="s">
        <v>43</v>
      </c>
      <c r="F36" s="4"/>
    </row>
    <row r="37" spans="1:6" ht="24.75" customHeight="1">
      <c r="A37" s="3" t="str">
        <f t="shared" si="1"/>
        <v>112</v>
      </c>
      <c r="B37" s="3" t="s">
        <v>25</v>
      </c>
      <c r="C37" s="3" t="s">
        <v>8</v>
      </c>
      <c r="D37" s="3" t="str">
        <f>"黄晓雯"</f>
        <v>黄晓雯</v>
      </c>
      <c r="E37" s="3" t="s">
        <v>44</v>
      </c>
      <c r="F37" s="4"/>
    </row>
    <row r="38" spans="1:6" ht="24.75" customHeight="1">
      <c r="A38" s="3" t="str">
        <f t="shared" si="1"/>
        <v>112</v>
      </c>
      <c r="B38" s="3" t="s">
        <v>25</v>
      </c>
      <c r="C38" s="3" t="s">
        <v>8</v>
      </c>
      <c r="D38" s="3" t="str">
        <f>"冯美"</f>
        <v>冯美</v>
      </c>
      <c r="E38" s="3" t="s">
        <v>45</v>
      </c>
      <c r="F38" s="4"/>
    </row>
    <row r="39" spans="1:6" ht="24.75" customHeight="1">
      <c r="A39" s="3" t="str">
        <f t="shared" si="1"/>
        <v>112</v>
      </c>
      <c r="B39" s="3" t="s">
        <v>25</v>
      </c>
      <c r="C39" s="3" t="s">
        <v>8</v>
      </c>
      <c r="D39" s="3" t="str">
        <f>"吴兴兰"</f>
        <v>吴兴兰</v>
      </c>
      <c r="E39" s="3" t="s">
        <v>46</v>
      </c>
      <c r="F39" s="4"/>
    </row>
    <row r="40" spans="1:6" ht="24.75" customHeight="1">
      <c r="A40" s="3" t="str">
        <f t="shared" si="1"/>
        <v>112</v>
      </c>
      <c r="B40" s="3" t="s">
        <v>25</v>
      </c>
      <c r="C40" s="3" t="s">
        <v>8</v>
      </c>
      <c r="D40" s="3" t="str">
        <f>"吴佳欣"</f>
        <v>吴佳欣</v>
      </c>
      <c r="E40" s="3" t="s">
        <v>47</v>
      </c>
      <c r="F40" s="4"/>
    </row>
    <row r="41" spans="1:6" ht="24.75" customHeight="1">
      <c r="A41" s="3" t="str">
        <f t="shared" si="1"/>
        <v>112</v>
      </c>
      <c r="B41" s="3" t="s">
        <v>25</v>
      </c>
      <c r="C41" s="3" t="s">
        <v>8</v>
      </c>
      <c r="D41" s="3" t="str">
        <f>"张晓椰"</f>
        <v>张晓椰</v>
      </c>
      <c r="E41" s="3" t="s">
        <v>48</v>
      </c>
      <c r="F41" s="4"/>
    </row>
    <row r="42" spans="1:6" ht="24.75" customHeight="1">
      <c r="A42" s="3" t="str">
        <f t="shared" si="1"/>
        <v>112</v>
      </c>
      <c r="B42" s="3" t="s">
        <v>25</v>
      </c>
      <c r="C42" s="3" t="s">
        <v>8</v>
      </c>
      <c r="D42" s="3" t="str">
        <f>"陈娇丽"</f>
        <v>陈娇丽</v>
      </c>
      <c r="E42" s="3" t="s">
        <v>49</v>
      </c>
      <c r="F42" s="4"/>
    </row>
    <row r="43" spans="1:6" ht="24.75" customHeight="1">
      <c r="A43" s="3" t="str">
        <f t="shared" si="1"/>
        <v>112</v>
      </c>
      <c r="B43" s="3" t="s">
        <v>25</v>
      </c>
      <c r="C43" s="3" t="s">
        <v>8</v>
      </c>
      <c r="D43" s="3" t="str">
        <f>"符创雀"</f>
        <v>符创雀</v>
      </c>
      <c r="E43" s="3" t="s">
        <v>50</v>
      </c>
      <c r="F43" s="4"/>
    </row>
    <row r="44" spans="1:6" ht="24.75" customHeight="1">
      <c r="A44" s="3" t="str">
        <f t="shared" si="1"/>
        <v>112</v>
      </c>
      <c r="B44" s="3" t="s">
        <v>25</v>
      </c>
      <c r="C44" s="3" t="s">
        <v>8</v>
      </c>
      <c r="D44" s="3" t="str">
        <f>"唐永佳"</f>
        <v>唐永佳</v>
      </c>
      <c r="E44" s="3" t="s">
        <v>51</v>
      </c>
      <c r="F44" s="4"/>
    </row>
    <row r="45" spans="1:6" ht="24.75" customHeight="1">
      <c r="A45" s="3" t="str">
        <f t="shared" si="1"/>
        <v>112</v>
      </c>
      <c r="B45" s="3" t="s">
        <v>25</v>
      </c>
      <c r="C45" s="3" t="s">
        <v>8</v>
      </c>
      <c r="D45" s="3" t="str">
        <f>"陈如微"</f>
        <v>陈如微</v>
      </c>
      <c r="E45" s="3" t="s">
        <v>52</v>
      </c>
      <c r="F45" s="4"/>
    </row>
    <row r="46" spans="1:6" ht="24.75" customHeight="1">
      <c r="A46" s="3" t="str">
        <f t="shared" si="1"/>
        <v>112</v>
      </c>
      <c r="B46" s="3" t="s">
        <v>25</v>
      </c>
      <c r="C46" s="3" t="s">
        <v>8</v>
      </c>
      <c r="D46" s="3" t="str">
        <f>"文丽珍"</f>
        <v>文丽珍</v>
      </c>
      <c r="E46" s="3" t="s">
        <v>53</v>
      </c>
      <c r="F46" s="4"/>
    </row>
    <row r="47" spans="1:6" ht="24.75" customHeight="1">
      <c r="A47" s="3" t="str">
        <f t="shared" si="1"/>
        <v>112</v>
      </c>
      <c r="B47" s="3" t="s">
        <v>25</v>
      </c>
      <c r="C47" s="3" t="s">
        <v>8</v>
      </c>
      <c r="D47" s="3" t="str">
        <f>"蔡仁曼"</f>
        <v>蔡仁曼</v>
      </c>
      <c r="E47" s="3" t="s">
        <v>54</v>
      </c>
      <c r="F47" s="4"/>
    </row>
    <row r="48" spans="1:6" ht="24.75" customHeight="1">
      <c r="A48" s="3" t="str">
        <f t="shared" si="1"/>
        <v>112</v>
      </c>
      <c r="B48" s="3" t="s">
        <v>25</v>
      </c>
      <c r="C48" s="3" t="s">
        <v>8</v>
      </c>
      <c r="D48" s="3" t="str">
        <f>"杨振文"</f>
        <v>杨振文</v>
      </c>
      <c r="E48" s="3" t="s">
        <v>55</v>
      </c>
      <c r="F48" s="4"/>
    </row>
    <row r="49" spans="1:6" ht="24.75" customHeight="1">
      <c r="A49" s="3" t="str">
        <f t="shared" si="1"/>
        <v>112</v>
      </c>
      <c r="B49" s="3" t="s">
        <v>25</v>
      </c>
      <c r="C49" s="3" t="s">
        <v>8</v>
      </c>
      <c r="D49" s="3" t="str">
        <f>"曾素荣"</f>
        <v>曾素荣</v>
      </c>
      <c r="E49" s="3" t="s">
        <v>56</v>
      </c>
      <c r="F49" s="4"/>
    </row>
    <row r="50" spans="1:6" ht="24.75" customHeight="1">
      <c r="A50" s="3" t="str">
        <f t="shared" si="1"/>
        <v>112</v>
      </c>
      <c r="B50" s="3" t="s">
        <v>25</v>
      </c>
      <c r="C50" s="3" t="s">
        <v>8</v>
      </c>
      <c r="D50" s="3" t="str">
        <f>"廖忠基"</f>
        <v>廖忠基</v>
      </c>
      <c r="E50" s="3" t="s">
        <v>57</v>
      </c>
      <c r="F50" s="4"/>
    </row>
    <row r="51" spans="1:6" ht="24.75" customHeight="1">
      <c r="A51" s="3" t="str">
        <f t="shared" si="1"/>
        <v>112</v>
      </c>
      <c r="B51" s="3" t="s">
        <v>25</v>
      </c>
      <c r="C51" s="3" t="s">
        <v>8</v>
      </c>
      <c r="D51" s="3" t="str">
        <f>"郑文丽"</f>
        <v>郑文丽</v>
      </c>
      <c r="E51" s="3" t="s">
        <v>58</v>
      </c>
      <c r="F51" s="4"/>
    </row>
    <row r="52" spans="1:6" ht="24.75" customHeight="1">
      <c r="A52" s="3" t="str">
        <f aca="true" t="shared" si="2" ref="A52:A62">"113"</f>
        <v>113</v>
      </c>
      <c r="B52" s="3" t="s">
        <v>59</v>
      </c>
      <c r="C52" s="3" t="s">
        <v>8</v>
      </c>
      <c r="D52" s="3" t="str">
        <f>"王茜"</f>
        <v>王茜</v>
      </c>
      <c r="E52" s="3" t="s">
        <v>60</v>
      </c>
      <c r="F52" s="4"/>
    </row>
    <row r="53" spans="1:6" ht="24.75" customHeight="1">
      <c r="A53" s="3" t="str">
        <f t="shared" si="2"/>
        <v>113</v>
      </c>
      <c r="B53" s="3" t="s">
        <v>59</v>
      </c>
      <c r="C53" s="3" t="s">
        <v>8</v>
      </c>
      <c r="D53" s="3" t="str">
        <f>"王家宇"</f>
        <v>王家宇</v>
      </c>
      <c r="E53" s="3" t="s">
        <v>61</v>
      </c>
      <c r="F53" s="4"/>
    </row>
    <row r="54" spans="1:6" ht="24.75" customHeight="1">
      <c r="A54" s="3" t="str">
        <f t="shared" si="2"/>
        <v>113</v>
      </c>
      <c r="B54" s="3" t="s">
        <v>59</v>
      </c>
      <c r="C54" s="3" t="s">
        <v>8</v>
      </c>
      <c r="D54" s="3" t="str">
        <f>"吴养乾"</f>
        <v>吴养乾</v>
      </c>
      <c r="E54" s="3" t="s">
        <v>62</v>
      </c>
      <c r="F54" s="4"/>
    </row>
    <row r="55" spans="1:6" ht="24.75" customHeight="1">
      <c r="A55" s="3" t="str">
        <f t="shared" si="2"/>
        <v>113</v>
      </c>
      <c r="B55" s="3" t="s">
        <v>59</v>
      </c>
      <c r="C55" s="3" t="s">
        <v>8</v>
      </c>
      <c r="D55" s="3" t="str">
        <f>"谢香梅"</f>
        <v>谢香梅</v>
      </c>
      <c r="E55" s="3" t="s">
        <v>63</v>
      </c>
      <c r="F55" s="4"/>
    </row>
    <row r="56" spans="1:6" ht="24.75" customHeight="1">
      <c r="A56" s="3" t="str">
        <f t="shared" si="2"/>
        <v>113</v>
      </c>
      <c r="B56" s="3" t="s">
        <v>59</v>
      </c>
      <c r="C56" s="3" t="s">
        <v>8</v>
      </c>
      <c r="D56" s="3" t="str">
        <f>"麦琪琪"</f>
        <v>麦琪琪</v>
      </c>
      <c r="E56" s="3" t="s">
        <v>64</v>
      </c>
      <c r="F56" s="4"/>
    </row>
    <row r="57" spans="1:6" ht="24.75" customHeight="1">
      <c r="A57" s="3" t="str">
        <f t="shared" si="2"/>
        <v>113</v>
      </c>
      <c r="B57" s="3" t="s">
        <v>59</v>
      </c>
      <c r="C57" s="3" t="s">
        <v>8</v>
      </c>
      <c r="D57" s="3" t="str">
        <f>"高莉"</f>
        <v>高莉</v>
      </c>
      <c r="E57" s="3" t="s">
        <v>65</v>
      </c>
      <c r="F57" s="4"/>
    </row>
    <row r="58" spans="1:6" ht="24.75" customHeight="1">
      <c r="A58" s="3" t="str">
        <f t="shared" si="2"/>
        <v>113</v>
      </c>
      <c r="B58" s="3" t="s">
        <v>59</v>
      </c>
      <c r="C58" s="3" t="s">
        <v>8</v>
      </c>
      <c r="D58" s="3" t="str">
        <f>"李娟娟"</f>
        <v>李娟娟</v>
      </c>
      <c r="E58" s="3" t="s">
        <v>66</v>
      </c>
      <c r="F58" s="4"/>
    </row>
    <row r="59" spans="1:6" ht="24.75" customHeight="1">
      <c r="A59" s="3" t="str">
        <f t="shared" si="2"/>
        <v>113</v>
      </c>
      <c r="B59" s="3" t="s">
        <v>59</v>
      </c>
      <c r="C59" s="3" t="s">
        <v>8</v>
      </c>
      <c r="D59" s="3" t="str">
        <f>"潘帆"</f>
        <v>潘帆</v>
      </c>
      <c r="E59" s="3" t="s">
        <v>67</v>
      </c>
      <c r="F59" s="4"/>
    </row>
    <row r="60" spans="1:6" ht="24.75" customHeight="1">
      <c r="A60" s="3" t="str">
        <f t="shared" si="2"/>
        <v>113</v>
      </c>
      <c r="B60" s="3" t="s">
        <v>59</v>
      </c>
      <c r="C60" s="3" t="s">
        <v>8</v>
      </c>
      <c r="D60" s="3" t="str">
        <f>"陈首憎"</f>
        <v>陈首憎</v>
      </c>
      <c r="E60" s="3" t="s">
        <v>68</v>
      </c>
      <c r="F60" s="4"/>
    </row>
    <row r="61" spans="1:6" ht="24.75" customHeight="1">
      <c r="A61" s="3" t="str">
        <f t="shared" si="2"/>
        <v>113</v>
      </c>
      <c r="B61" s="3" t="s">
        <v>59</v>
      </c>
      <c r="C61" s="3" t="s">
        <v>8</v>
      </c>
      <c r="D61" s="3" t="str">
        <f>"赵日拓"</f>
        <v>赵日拓</v>
      </c>
      <c r="E61" s="3" t="s">
        <v>69</v>
      </c>
      <c r="F61" s="4"/>
    </row>
    <row r="62" spans="1:6" ht="24.75" customHeight="1">
      <c r="A62" s="3" t="str">
        <f t="shared" si="2"/>
        <v>113</v>
      </c>
      <c r="B62" s="3" t="s">
        <v>59</v>
      </c>
      <c r="C62" s="3" t="s">
        <v>8</v>
      </c>
      <c r="D62" s="3" t="str">
        <f>"万广珍"</f>
        <v>万广珍</v>
      </c>
      <c r="E62" s="3" t="s">
        <v>70</v>
      </c>
      <c r="F62" s="4"/>
    </row>
    <row r="63" spans="1:6" ht="24.75" customHeight="1">
      <c r="A63" s="3" t="str">
        <f>"114"</f>
        <v>114</v>
      </c>
      <c r="B63" s="3" t="s">
        <v>71</v>
      </c>
      <c r="C63" s="3" t="s">
        <v>8</v>
      </c>
      <c r="D63" s="3" t="str">
        <f>"陈开顺"</f>
        <v>陈开顺</v>
      </c>
      <c r="E63" s="3" t="s">
        <v>72</v>
      </c>
      <c r="F63" s="4"/>
    </row>
    <row r="64" spans="1:6" ht="24.75" customHeight="1">
      <c r="A64" s="3" t="str">
        <f>"114"</f>
        <v>114</v>
      </c>
      <c r="B64" s="3" t="s">
        <v>71</v>
      </c>
      <c r="C64" s="3" t="s">
        <v>8</v>
      </c>
      <c r="D64" s="3" t="str">
        <f>"文妃容"</f>
        <v>文妃容</v>
      </c>
      <c r="E64" s="3" t="s">
        <v>44</v>
      </c>
      <c r="F64" s="4"/>
    </row>
    <row r="65" spans="1:6" ht="24.75" customHeight="1">
      <c r="A65" s="3" t="str">
        <f>"114"</f>
        <v>114</v>
      </c>
      <c r="B65" s="3" t="s">
        <v>71</v>
      </c>
      <c r="C65" s="3" t="s">
        <v>8</v>
      </c>
      <c r="D65" s="3" t="str">
        <f>"黄奕苑"</f>
        <v>黄奕苑</v>
      </c>
      <c r="E65" s="3" t="s">
        <v>73</v>
      </c>
      <c r="F65" s="4"/>
    </row>
    <row r="66" spans="1:6" ht="24.75" customHeight="1">
      <c r="A66" s="3" t="str">
        <f>"114"</f>
        <v>114</v>
      </c>
      <c r="B66" s="3" t="s">
        <v>71</v>
      </c>
      <c r="C66" s="3" t="s">
        <v>8</v>
      </c>
      <c r="D66" s="3" t="str">
        <f>"上官男"</f>
        <v>上官男</v>
      </c>
      <c r="E66" s="3" t="s">
        <v>74</v>
      </c>
      <c r="F66" s="4"/>
    </row>
    <row r="67" spans="1:6" ht="24.75" customHeight="1">
      <c r="A67" s="3" t="str">
        <f aca="true" t="shared" si="3" ref="A67:A80">"121"</f>
        <v>121</v>
      </c>
      <c r="B67" s="3" t="s">
        <v>75</v>
      </c>
      <c r="C67" s="3" t="s">
        <v>76</v>
      </c>
      <c r="D67" s="3" t="str">
        <f>"郑海月"</f>
        <v>郑海月</v>
      </c>
      <c r="E67" s="3" t="s">
        <v>77</v>
      </c>
      <c r="F67" s="4"/>
    </row>
    <row r="68" spans="1:6" ht="24.75" customHeight="1">
      <c r="A68" s="3" t="str">
        <f t="shared" si="3"/>
        <v>121</v>
      </c>
      <c r="B68" s="3" t="s">
        <v>75</v>
      </c>
      <c r="C68" s="3" t="s">
        <v>76</v>
      </c>
      <c r="D68" s="3" t="str">
        <f>"刘春彬"</f>
        <v>刘春彬</v>
      </c>
      <c r="E68" s="3" t="s">
        <v>78</v>
      </c>
      <c r="F68" s="4"/>
    </row>
    <row r="69" spans="1:6" ht="24.75" customHeight="1">
      <c r="A69" s="3" t="str">
        <f t="shared" si="3"/>
        <v>121</v>
      </c>
      <c r="B69" s="3" t="s">
        <v>75</v>
      </c>
      <c r="C69" s="3" t="s">
        <v>76</v>
      </c>
      <c r="D69" s="3" t="str">
        <f>"万火召"</f>
        <v>万火召</v>
      </c>
      <c r="E69" s="3" t="s">
        <v>79</v>
      </c>
      <c r="F69" s="4"/>
    </row>
    <row r="70" spans="1:6" ht="24.75" customHeight="1">
      <c r="A70" s="3" t="str">
        <f t="shared" si="3"/>
        <v>121</v>
      </c>
      <c r="B70" s="3" t="s">
        <v>75</v>
      </c>
      <c r="C70" s="3" t="s">
        <v>76</v>
      </c>
      <c r="D70" s="3" t="str">
        <f>"杨蕙溶"</f>
        <v>杨蕙溶</v>
      </c>
      <c r="E70" s="3" t="s">
        <v>80</v>
      </c>
      <c r="F70" s="4"/>
    </row>
    <row r="71" spans="1:6" ht="24.75" customHeight="1">
      <c r="A71" s="3" t="str">
        <f t="shared" si="3"/>
        <v>121</v>
      </c>
      <c r="B71" s="3" t="s">
        <v>75</v>
      </c>
      <c r="C71" s="3" t="s">
        <v>76</v>
      </c>
      <c r="D71" s="3" t="str">
        <f>"程璐瑜"</f>
        <v>程璐瑜</v>
      </c>
      <c r="E71" s="3" t="s">
        <v>81</v>
      </c>
      <c r="F71" s="4"/>
    </row>
    <row r="72" spans="1:6" ht="24.75" customHeight="1">
      <c r="A72" s="3" t="str">
        <f t="shared" si="3"/>
        <v>121</v>
      </c>
      <c r="B72" s="3" t="s">
        <v>75</v>
      </c>
      <c r="C72" s="3" t="s">
        <v>76</v>
      </c>
      <c r="D72" s="3" t="str">
        <f>"吴丽婷"</f>
        <v>吴丽婷</v>
      </c>
      <c r="E72" s="3" t="s">
        <v>82</v>
      </c>
      <c r="F72" s="4"/>
    </row>
    <row r="73" spans="1:6" ht="24.75" customHeight="1">
      <c r="A73" s="3" t="str">
        <f t="shared" si="3"/>
        <v>121</v>
      </c>
      <c r="B73" s="3" t="s">
        <v>75</v>
      </c>
      <c r="C73" s="3" t="s">
        <v>76</v>
      </c>
      <c r="D73" s="3" t="str">
        <f>"王秋玲"</f>
        <v>王秋玲</v>
      </c>
      <c r="E73" s="3" t="s">
        <v>83</v>
      </c>
      <c r="F73" s="4"/>
    </row>
    <row r="74" spans="1:6" ht="24.75" customHeight="1">
      <c r="A74" s="3" t="str">
        <f t="shared" si="3"/>
        <v>121</v>
      </c>
      <c r="B74" s="3" t="s">
        <v>75</v>
      </c>
      <c r="C74" s="3" t="s">
        <v>76</v>
      </c>
      <c r="D74" s="3" t="str">
        <f>"梁其坚"</f>
        <v>梁其坚</v>
      </c>
      <c r="E74" s="3" t="s">
        <v>84</v>
      </c>
      <c r="F74" s="4"/>
    </row>
    <row r="75" spans="1:6" ht="24.75" customHeight="1">
      <c r="A75" s="3" t="str">
        <f t="shared" si="3"/>
        <v>121</v>
      </c>
      <c r="B75" s="3" t="s">
        <v>75</v>
      </c>
      <c r="C75" s="3" t="s">
        <v>76</v>
      </c>
      <c r="D75" s="3" t="str">
        <f>"何诗音"</f>
        <v>何诗音</v>
      </c>
      <c r="E75" s="3" t="s">
        <v>85</v>
      </c>
      <c r="F75" s="4"/>
    </row>
    <row r="76" spans="1:6" ht="24.75" customHeight="1">
      <c r="A76" s="3" t="str">
        <f t="shared" si="3"/>
        <v>121</v>
      </c>
      <c r="B76" s="3" t="s">
        <v>75</v>
      </c>
      <c r="C76" s="3" t="s">
        <v>76</v>
      </c>
      <c r="D76" s="3" t="str">
        <f>"谭春旦"</f>
        <v>谭春旦</v>
      </c>
      <c r="E76" s="3" t="s">
        <v>86</v>
      </c>
      <c r="F76" s="4"/>
    </row>
    <row r="77" spans="1:6" ht="24.75" customHeight="1">
      <c r="A77" s="3" t="str">
        <f t="shared" si="3"/>
        <v>121</v>
      </c>
      <c r="B77" s="3" t="s">
        <v>75</v>
      </c>
      <c r="C77" s="3" t="s">
        <v>76</v>
      </c>
      <c r="D77" s="3" t="str">
        <f>"吴英艳"</f>
        <v>吴英艳</v>
      </c>
      <c r="E77" s="3" t="s">
        <v>87</v>
      </c>
      <c r="F77" s="4"/>
    </row>
    <row r="78" spans="1:6" ht="24.75" customHeight="1">
      <c r="A78" s="3" t="str">
        <f t="shared" si="3"/>
        <v>121</v>
      </c>
      <c r="B78" s="3" t="s">
        <v>75</v>
      </c>
      <c r="C78" s="3" t="s">
        <v>76</v>
      </c>
      <c r="D78" s="3" t="str">
        <f>"陈晓静"</f>
        <v>陈晓静</v>
      </c>
      <c r="E78" s="3" t="s">
        <v>88</v>
      </c>
      <c r="F78" s="4"/>
    </row>
    <row r="79" spans="1:6" ht="24.75" customHeight="1">
      <c r="A79" s="3" t="str">
        <f t="shared" si="3"/>
        <v>121</v>
      </c>
      <c r="B79" s="3" t="s">
        <v>75</v>
      </c>
      <c r="C79" s="3" t="s">
        <v>76</v>
      </c>
      <c r="D79" s="3" t="str">
        <f>"赵晓俊"</f>
        <v>赵晓俊</v>
      </c>
      <c r="E79" s="3" t="s">
        <v>89</v>
      </c>
      <c r="F79" s="4"/>
    </row>
    <row r="80" spans="1:6" ht="24.75" customHeight="1">
      <c r="A80" s="3" t="str">
        <f t="shared" si="3"/>
        <v>121</v>
      </c>
      <c r="B80" s="3" t="s">
        <v>75</v>
      </c>
      <c r="C80" s="3" t="s">
        <v>76</v>
      </c>
      <c r="D80" s="3" t="str">
        <f>"张雪"</f>
        <v>张雪</v>
      </c>
      <c r="E80" s="3" t="s">
        <v>90</v>
      </c>
      <c r="F80" s="4"/>
    </row>
    <row r="81" spans="1:6" ht="24.75" customHeight="1">
      <c r="A81" s="3" t="str">
        <f aca="true" t="shared" si="4" ref="A81:A89">"122"</f>
        <v>122</v>
      </c>
      <c r="B81" s="3" t="s">
        <v>25</v>
      </c>
      <c r="C81" s="3" t="s">
        <v>76</v>
      </c>
      <c r="D81" s="3" t="str">
        <f>"周富"</f>
        <v>周富</v>
      </c>
      <c r="E81" s="3" t="s">
        <v>91</v>
      </c>
      <c r="F81" s="4"/>
    </row>
    <row r="82" spans="1:6" ht="24.75" customHeight="1">
      <c r="A82" s="3" t="str">
        <f t="shared" si="4"/>
        <v>122</v>
      </c>
      <c r="B82" s="3" t="s">
        <v>25</v>
      </c>
      <c r="C82" s="3" t="s">
        <v>76</v>
      </c>
      <c r="D82" s="3" t="str">
        <f>"吴丽贞"</f>
        <v>吴丽贞</v>
      </c>
      <c r="E82" s="3" t="s">
        <v>92</v>
      </c>
      <c r="F82" s="4"/>
    </row>
    <row r="83" spans="1:6" ht="24.75" customHeight="1">
      <c r="A83" s="3" t="str">
        <f t="shared" si="4"/>
        <v>122</v>
      </c>
      <c r="B83" s="3" t="s">
        <v>25</v>
      </c>
      <c r="C83" s="3" t="s">
        <v>76</v>
      </c>
      <c r="D83" s="3" t="str">
        <f>"谢浩玲"</f>
        <v>谢浩玲</v>
      </c>
      <c r="E83" s="3" t="s">
        <v>93</v>
      </c>
      <c r="F83" s="4"/>
    </row>
    <row r="84" spans="1:6" ht="24.75" customHeight="1">
      <c r="A84" s="3" t="str">
        <f t="shared" si="4"/>
        <v>122</v>
      </c>
      <c r="B84" s="3" t="s">
        <v>25</v>
      </c>
      <c r="C84" s="3" t="s">
        <v>76</v>
      </c>
      <c r="D84" s="3" t="str">
        <f>"陈海芬"</f>
        <v>陈海芬</v>
      </c>
      <c r="E84" s="3" t="s">
        <v>94</v>
      </c>
      <c r="F84" s="4"/>
    </row>
    <row r="85" spans="1:6" ht="24.75" customHeight="1">
      <c r="A85" s="3" t="str">
        <f t="shared" si="4"/>
        <v>122</v>
      </c>
      <c r="B85" s="3" t="s">
        <v>25</v>
      </c>
      <c r="C85" s="3" t="s">
        <v>76</v>
      </c>
      <c r="D85" s="3" t="str">
        <f>"吴乙"</f>
        <v>吴乙</v>
      </c>
      <c r="E85" s="3" t="s">
        <v>95</v>
      </c>
      <c r="F85" s="4"/>
    </row>
    <row r="86" spans="1:6" ht="24.75" customHeight="1">
      <c r="A86" s="3" t="str">
        <f t="shared" si="4"/>
        <v>122</v>
      </c>
      <c r="B86" s="3" t="s">
        <v>25</v>
      </c>
      <c r="C86" s="3" t="s">
        <v>76</v>
      </c>
      <c r="D86" s="3" t="str">
        <f>"黄福萍"</f>
        <v>黄福萍</v>
      </c>
      <c r="E86" s="3" t="s">
        <v>96</v>
      </c>
      <c r="F86" s="4"/>
    </row>
    <row r="87" spans="1:6" ht="24.75" customHeight="1">
      <c r="A87" s="3" t="str">
        <f t="shared" si="4"/>
        <v>122</v>
      </c>
      <c r="B87" s="3" t="s">
        <v>25</v>
      </c>
      <c r="C87" s="3" t="s">
        <v>76</v>
      </c>
      <c r="D87" s="3" t="str">
        <f>"陈婆燕"</f>
        <v>陈婆燕</v>
      </c>
      <c r="E87" s="3" t="s">
        <v>97</v>
      </c>
      <c r="F87" s="4"/>
    </row>
    <row r="88" spans="1:6" ht="24.75" customHeight="1">
      <c r="A88" s="3" t="str">
        <f t="shared" si="4"/>
        <v>122</v>
      </c>
      <c r="B88" s="3" t="s">
        <v>25</v>
      </c>
      <c r="C88" s="3" t="s">
        <v>76</v>
      </c>
      <c r="D88" s="3" t="str">
        <f>"陈雪珠"</f>
        <v>陈雪珠</v>
      </c>
      <c r="E88" s="3" t="s">
        <v>98</v>
      </c>
      <c r="F88" s="4"/>
    </row>
    <row r="89" spans="1:6" ht="24.75" customHeight="1">
      <c r="A89" s="3" t="str">
        <f t="shared" si="4"/>
        <v>122</v>
      </c>
      <c r="B89" s="3" t="s">
        <v>25</v>
      </c>
      <c r="C89" s="3" t="s">
        <v>76</v>
      </c>
      <c r="D89" s="3" t="str">
        <f>"陈莉香"</f>
        <v>陈莉香</v>
      </c>
      <c r="E89" s="3" t="s">
        <v>99</v>
      </c>
      <c r="F89" s="4"/>
    </row>
    <row r="90" spans="1:6" ht="24.75" customHeight="1">
      <c r="A90" s="3" t="str">
        <f>"123"</f>
        <v>123</v>
      </c>
      <c r="B90" s="3" t="s">
        <v>59</v>
      </c>
      <c r="C90" s="3" t="s">
        <v>76</v>
      </c>
      <c r="D90" s="3" t="str">
        <f>"王倩雯"</f>
        <v>王倩雯</v>
      </c>
      <c r="E90" s="3" t="s">
        <v>100</v>
      </c>
      <c r="F90" s="4"/>
    </row>
    <row r="91" spans="1:6" ht="24.75" customHeight="1">
      <c r="A91" s="3" t="str">
        <f>"123"</f>
        <v>123</v>
      </c>
      <c r="B91" s="3" t="s">
        <v>59</v>
      </c>
      <c r="C91" s="3" t="s">
        <v>76</v>
      </c>
      <c r="D91" s="3" t="str">
        <f>"夏诗怡"</f>
        <v>夏诗怡</v>
      </c>
      <c r="E91" s="3" t="s">
        <v>101</v>
      </c>
      <c r="F91" s="4"/>
    </row>
    <row r="92" spans="1:6" ht="24.75" customHeight="1">
      <c r="A92" s="3" t="str">
        <f>"123"</f>
        <v>123</v>
      </c>
      <c r="B92" s="3" t="s">
        <v>59</v>
      </c>
      <c r="C92" s="3" t="s">
        <v>76</v>
      </c>
      <c r="D92" s="3" t="str">
        <f>"林丽婷"</f>
        <v>林丽婷</v>
      </c>
      <c r="E92" s="3" t="s">
        <v>102</v>
      </c>
      <c r="F92" s="4"/>
    </row>
    <row r="93" spans="1:6" ht="24.75" customHeight="1">
      <c r="A93" s="3" t="str">
        <f>"123"</f>
        <v>123</v>
      </c>
      <c r="B93" s="3" t="s">
        <v>59</v>
      </c>
      <c r="C93" s="3" t="s">
        <v>76</v>
      </c>
      <c r="D93" s="3" t="str">
        <f>"王馨苡"</f>
        <v>王馨苡</v>
      </c>
      <c r="E93" s="3" t="s">
        <v>103</v>
      </c>
      <c r="F93" s="4"/>
    </row>
    <row r="94" spans="1:6" ht="24.75" customHeight="1">
      <c r="A94" s="3" t="str">
        <f aca="true" t="shared" si="5" ref="A94:A117">"124"</f>
        <v>124</v>
      </c>
      <c r="B94" s="3" t="s">
        <v>71</v>
      </c>
      <c r="C94" s="3" t="s">
        <v>76</v>
      </c>
      <c r="D94" s="3" t="str">
        <f>"李丽芳"</f>
        <v>李丽芳</v>
      </c>
      <c r="E94" s="3" t="s">
        <v>104</v>
      </c>
      <c r="F94" s="4"/>
    </row>
    <row r="95" spans="1:6" ht="24.75" customHeight="1">
      <c r="A95" s="3" t="str">
        <f t="shared" si="5"/>
        <v>124</v>
      </c>
      <c r="B95" s="3" t="s">
        <v>71</v>
      </c>
      <c r="C95" s="3" t="s">
        <v>76</v>
      </c>
      <c r="D95" s="3" t="str">
        <f>"何娇"</f>
        <v>何娇</v>
      </c>
      <c r="E95" s="3" t="s">
        <v>105</v>
      </c>
      <c r="F95" s="4"/>
    </row>
    <row r="96" spans="1:6" ht="24.75" customHeight="1">
      <c r="A96" s="3" t="str">
        <f t="shared" si="5"/>
        <v>124</v>
      </c>
      <c r="B96" s="3" t="s">
        <v>71</v>
      </c>
      <c r="C96" s="3" t="s">
        <v>76</v>
      </c>
      <c r="D96" s="3" t="str">
        <f>"袁武斌"</f>
        <v>袁武斌</v>
      </c>
      <c r="E96" s="3" t="s">
        <v>106</v>
      </c>
      <c r="F96" s="4"/>
    </row>
    <row r="97" spans="1:6" ht="24.75" customHeight="1">
      <c r="A97" s="3" t="str">
        <f t="shared" si="5"/>
        <v>124</v>
      </c>
      <c r="B97" s="3" t="s">
        <v>71</v>
      </c>
      <c r="C97" s="3" t="s">
        <v>76</v>
      </c>
      <c r="D97" s="3" t="str">
        <f>"吴霄燕"</f>
        <v>吴霄燕</v>
      </c>
      <c r="E97" s="3" t="s">
        <v>107</v>
      </c>
      <c r="F97" s="4"/>
    </row>
    <row r="98" spans="1:6" ht="24.75" customHeight="1">
      <c r="A98" s="3" t="str">
        <f t="shared" si="5"/>
        <v>124</v>
      </c>
      <c r="B98" s="3" t="s">
        <v>71</v>
      </c>
      <c r="C98" s="3" t="s">
        <v>76</v>
      </c>
      <c r="D98" s="3" t="str">
        <f>"吕菲"</f>
        <v>吕菲</v>
      </c>
      <c r="E98" s="3" t="s">
        <v>108</v>
      </c>
      <c r="F98" s="4"/>
    </row>
    <row r="99" spans="1:6" ht="24.75" customHeight="1">
      <c r="A99" s="3" t="str">
        <f t="shared" si="5"/>
        <v>124</v>
      </c>
      <c r="B99" s="3" t="s">
        <v>71</v>
      </c>
      <c r="C99" s="3" t="s">
        <v>76</v>
      </c>
      <c r="D99" s="3" t="str">
        <f>"子锦凤"</f>
        <v>子锦凤</v>
      </c>
      <c r="E99" s="3" t="s">
        <v>109</v>
      </c>
      <c r="F99" s="4"/>
    </row>
    <row r="100" spans="1:6" ht="24.75" customHeight="1">
      <c r="A100" s="3" t="str">
        <f t="shared" si="5"/>
        <v>124</v>
      </c>
      <c r="B100" s="3" t="s">
        <v>71</v>
      </c>
      <c r="C100" s="3" t="s">
        <v>76</v>
      </c>
      <c r="D100" s="3" t="str">
        <f>"钱博"</f>
        <v>钱博</v>
      </c>
      <c r="E100" s="3" t="s">
        <v>110</v>
      </c>
      <c r="F100" s="4"/>
    </row>
    <row r="101" spans="1:6" ht="24.75" customHeight="1">
      <c r="A101" s="3" t="str">
        <f t="shared" si="5"/>
        <v>124</v>
      </c>
      <c r="B101" s="3" t="s">
        <v>71</v>
      </c>
      <c r="C101" s="3" t="s">
        <v>76</v>
      </c>
      <c r="D101" s="3" t="str">
        <f>"王莉漫"</f>
        <v>王莉漫</v>
      </c>
      <c r="E101" s="3" t="s">
        <v>111</v>
      </c>
      <c r="F101" s="4"/>
    </row>
    <row r="102" spans="1:6" ht="24.75" customHeight="1">
      <c r="A102" s="3" t="str">
        <f t="shared" si="5"/>
        <v>124</v>
      </c>
      <c r="B102" s="3" t="s">
        <v>71</v>
      </c>
      <c r="C102" s="3" t="s">
        <v>76</v>
      </c>
      <c r="D102" s="3" t="str">
        <f>"羊美霞"</f>
        <v>羊美霞</v>
      </c>
      <c r="E102" s="3" t="s">
        <v>112</v>
      </c>
      <c r="F102" s="4"/>
    </row>
    <row r="103" spans="1:6" ht="24.75" customHeight="1">
      <c r="A103" s="3" t="str">
        <f t="shared" si="5"/>
        <v>124</v>
      </c>
      <c r="B103" s="3" t="s">
        <v>71</v>
      </c>
      <c r="C103" s="3" t="s">
        <v>76</v>
      </c>
      <c r="D103" s="3" t="str">
        <f>"刘丽婷"</f>
        <v>刘丽婷</v>
      </c>
      <c r="E103" s="3" t="s">
        <v>113</v>
      </c>
      <c r="F103" s="4"/>
    </row>
    <row r="104" spans="1:6" ht="24.75" customHeight="1">
      <c r="A104" s="3" t="str">
        <f t="shared" si="5"/>
        <v>124</v>
      </c>
      <c r="B104" s="3" t="s">
        <v>71</v>
      </c>
      <c r="C104" s="3" t="s">
        <v>76</v>
      </c>
      <c r="D104" s="3" t="str">
        <f>"林师"</f>
        <v>林师</v>
      </c>
      <c r="E104" s="3" t="s">
        <v>114</v>
      </c>
      <c r="F104" s="4"/>
    </row>
    <row r="105" spans="1:6" ht="24.75" customHeight="1">
      <c r="A105" s="3" t="str">
        <f t="shared" si="5"/>
        <v>124</v>
      </c>
      <c r="B105" s="3" t="s">
        <v>71</v>
      </c>
      <c r="C105" s="3" t="s">
        <v>76</v>
      </c>
      <c r="D105" s="3" t="str">
        <f>"梁晶玉"</f>
        <v>梁晶玉</v>
      </c>
      <c r="E105" s="3" t="s">
        <v>115</v>
      </c>
      <c r="F105" s="4"/>
    </row>
    <row r="106" spans="1:6" ht="24.75" customHeight="1">
      <c r="A106" s="3" t="str">
        <f t="shared" si="5"/>
        <v>124</v>
      </c>
      <c r="B106" s="3" t="s">
        <v>71</v>
      </c>
      <c r="C106" s="3" t="s">
        <v>76</v>
      </c>
      <c r="D106" s="3" t="str">
        <f>"吴海茴"</f>
        <v>吴海茴</v>
      </c>
      <c r="E106" s="3" t="s">
        <v>116</v>
      </c>
      <c r="F106" s="4"/>
    </row>
    <row r="107" spans="1:6" ht="24.75" customHeight="1">
      <c r="A107" s="3" t="str">
        <f t="shared" si="5"/>
        <v>124</v>
      </c>
      <c r="B107" s="3" t="s">
        <v>71</v>
      </c>
      <c r="C107" s="3" t="s">
        <v>76</v>
      </c>
      <c r="D107" s="3" t="str">
        <f>"李佳佳"</f>
        <v>李佳佳</v>
      </c>
      <c r="E107" s="3" t="s">
        <v>117</v>
      </c>
      <c r="F107" s="4"/>
    </row>
    <row r="108" spans="1:6" ht="24.75" customHeight="1">
      <c r="A108" s="3" t="str">
        <f t="shared" si="5"/>
        <v>124</v>
      </c>
      <c r="B108" s="3" t="s">
        <v>71</v>
      </c>
      <c r="C108" s="3" t="s">
        <v>76</v>
      </c>
      <c r="D108" s="3" t="str">
        <f>"杨淑平"</f>
        <v>杨淑平</v>
      </c>
      <c r="E108" s="3" t="s">
        <v>118</v>
      </c>
      <c r="F108" s="4"/>
    </row>
    <row r="109" spans="1:6" ht="24.75" customHeight="1">
      <c r="A109" s="3" t="str">
        <f t="shared" si="5"/>
        <v>124</v>
      </c>
      <c r="B109" s="3" t="s">
        <v>71</v>
      </c>
      <c r="C109" s="3" t="s">
        <v>76</v>
      </c>
      <c r="D109" s="3" t="str">
        <f>"吴园艳"</f>
        <v>吴园艳</v>
      </c>
      <c r="E109" s="3" t="s">
        <v>119</v>
      </c>
      <c r="F109" s="4"/>
    </row>
    <row r="110" spans="1:6" ht="24.75" customHeight="1">
      <c r="A110" s="3" t="str">
        <f t="shared" si="5"/>
        <v>124</v>
      </c>
      <c r="B110" s="3" t="s">
        <v>71</v>
      </c>
      <c r="C110" s="3" t="s">
        <v>76</v>
      </c>
      <c r="D110" s="3" t="str">
        <f>"陈珊珊"</f>
        <v>陈珊珊</v>
      </c>
      <c r="E110" s="3" t="s">
        <v>120</v>
      </c>
      <c r="F110" s="4"/>
    </row>
    <row r="111" spans="1:6" ht="24.75" customHeight="1">
      <c r="A111" s="3" t="str">
        <f t="shared" si="5"/>
        <v>124</v>
      </c>
      <c r="B111" s="3" t="s">
        <v>71</v>
      </c>
      <c r="C111" s="3" t="s">
        <v>76</v>
      </c>
      <c r="D111" s="3" t="str">
        <f>"曾倩倩"</f>
        <v>曾倩倩</v>
      </c>
      <c r="E111" s="3" t="s">
        <v>121</v>
      </c>
      <c r="F111" s="4"/>
    </row>
    <row r="112" spans="1:6" ht="24.75" customHeight="1">
      <c r="A112" s="3" t="str">
        <f t="shared" si="5"/>
        <v>124</v>
      </c>
      <c r="B112" s="3" t="s">
        <v>71</v>
      </c>
      <c r="C112" s="3" t="s">
        <v>76</v>
      </c>
      <c r="D112" s="3" t="str">
        <f>"桂小孟"</f>
        <v>桂小孟</v>
      </c>
      <c r="E112" s="3" t="s">
        <v>122</v>
      </c>
      <c r="F112" s="4"/>
    </row>
    <row r="113" spans="1:6" ht="24.75" customHeight="1">
      <c r="A113" s="3" t="str">
        <f t="shared" si="5"/>
        <v>124</v>
      </c>
      <c r="B113" s="3" t="s">
        <v>71</v>
      </c>
      <c r="C113" s="3" t="s">
        <v>76</v>
      </c>
      <c r="D113" s="3" t="str">
        <f>"陈紫姣"</f>
        <v>陈紫姣</v>
      </c>
      <c r="E113" s="3" t="s">
        <v>123</v>
      </c>
      <c r="F113" s="4"/>
    </row>
    <row r="114" spans="1:6" ht="24.75" customHeight="1">
      <c r="A114" s="3" t="str">
        <f t="shared" si="5"/>
        <v>124</v>
      </c>
      <c r="B114" s="3" t="s">
        <v>71</v>
      </c>
      <c r="C114" s="3" t="s">
        <v>76</v>
      </c>
      <c r="D114" s="3" t="str">
        <f>"程婷"</f>
        <v>程婷</v>
      </c>
      <c r="E114" s="3" t="s">
        <v>124</v>
      </c>
      <c r="F114" s="4"/>
    </row>
    <row r="115" spans="1:6" ht="24.75" customHeight="1">
      <c r="A115" s="3" t="str">
        <f t="shared" si="5"/>
        <v>124</v>
      </c>
      <c r="B115" s="3" t="s">
        <v>71</v>
      </c>
      <c r="C115" s="3" t="s">
        <v>76</v>
      </c>
      <c r="D115" s="3" t="str">
        <f>"田恬"</f>
        <v>田恬</v>
      </c>
      <c r="E115" s="3" t="s">
        <v>125</v>
      </c>
      <c r="F115" s="4"/>
    </row>
    <row r="116" spans="1:6" ht="24.75" customHeight="1">
      <c r="A116" s="3" t="str">
        <f t="shared" si="5"/>
        <v>124</v>
      </c>
      <c r="B116" s="3" t="s">
        <v>71</v>
      </c>
      <c r="C116" s="3" t="s">
        <v>76</v>
      </c>
      <c r="D116" s="3" t="str">
        <f>"符建妹"</f>
        <v>符建妹</v>
      </c>
      <c r="E116" s="3" t="s">
        <v>126</v>
      </c>
      <c r="F116" s="4"/>
    </row>
    <row r="117" spans="1:6" ht="24.75" customHeight="1">
      <c r="A117" s="3" t="str">
        <f t="shared" si="5"/>
        <v>124</v>
      </c>
      <c r="B117" s="3" t="s">
        <v>71</v>
      </c>
      <c r="C117" s="3" t="s">
        <v>76</v>
      </c>
      <c r="D117" s="3" t="str">
        <f>"刘国连"</f>
        <v>刘国连</v>
      </c>
      <c r="E117" s="3" t="s">
        <v>127</v>
      </c>
      <c r="F117" s="4"/>
    </row>
    <row r="118" spans="1:6" ht="24.75" customHeight="1">
      <c r="A118" s="3" t="str">
        <f aca="true" t="shared" si="6" ref="A118:A146">"125"</f>
        <v>125</v>
      </c>
      <c r="B118" s="3" t="s">
        <v>128</v>
      </c>
      <c r="C118" s="3" t="s">
        <v>76</v>
      </c>
      <c r="D118" s="3" t="str">
        <f>"邝国金"</f>
        <v>邝国金</v>
      </c>
      <c r="E118" s="3" t="s">
        <v>129</v>
      </c>
      <c r="F118" s="4"/>
    </row>
    <row r="119" spans="1:6" ht="24.75" customHeight="1">
      <c r="A119" s="3" t="str">
        <f t="shared" si="6"/>
        <v>125</v>
      </c>
      <c r="B119" s="3" t="s">
        <v>128</v>
      </c>
      <c r="C119" s="3" t="s">
        <v>76</v>
      </c>
      <c r="D119" s="3" t="str">
        <f>"候国羽"</f>
        <v>候国羽</v>
      </c>
      <c r="E119" s="3" t="s">
        <v>130</v>
      </c>
      <c r="F119" s="4"/>
    </row>
    <row r="120" spans="1:6" ht="24.75" customHeight="1">
      <c r="A120" s="3" t="str">
        <f t="shared" si="6"/>
        <v>125</v>
      </c>
      <c r="B120" s="3" t="s">
        <v>128</v>
      </c>
      <c r="C120" s="3" t="s">
        <v>76</v>
      </c>
      <c r="D120" s="3" t="str">
        <f>"何林学"</f>
        <v>何林学</v>
      </c>
      <c r="E120" s="3" t="s">
        <v>131</v>
      </c>
      <c r="F120" s="4"/>
    </row>
    <row r="121" spans="1:6" ht="24.75" customHeight="1">
      <c r="A121" s="3" t="str">
        <f t="shared" si="6"/>
        <v>125</v>
      </c>
      <c r="B121" s="3" t="s">
        <v>128</v>
      </c>
      <c r="C121" s="3" t="s">
        <v>76</v>
      </c>
      <c r="D121" s="3" t="str">
        <f>"蔡鸣艺"</f>
        <v>蔡鸣艺</v>
      </c>
      <c r="E121" s="3" t="s">
        <v>132</v>
      </c>
      <c r="F121" s="4"/>
    </row>
    <row r="122" spans="1:6" ht="24.75" customHeight="1">
      <c r="A122" s="3" t="str">
        <f t="shared" si="6"/>
        <v>125</v>
      </c>
      <c r="B122" s="3" t="s">
        <v>128</v>
      </c>
      <c r="C122" s="3" t="s">
        <v>76</v>
      </c>
      <c r="D122" s="3" t="str">
        <f>"刘晓霜"</f>
        <v>刘晓霜</v>
      </c>
      <c r="E122" s="3" t="s">
        <v>133</v>
      </c>
      <c r="F122" s="4"/>
    </row>
    <row r="123" spans="1:6" ht="24.75" customHeight="1">
      <c r="A123" s="3" t="str">
        <f t="shared" si="6"/>
        <v>125</v>
      </c>
      <c r="B123" s="3" t="s">
        <v>128</v>
      </c>
      <c r="C123" s="3" t="s">
        <v>76</v>
      </c>
      <c r="D123" s="3" t="str">
        <f>"王春月"</f>
        <v>王春月</v>
      </c>
      <c r="E123" s="3" t="s">
        <v>134</v>
      </c>
      <c r="F123" s="4"/>
    </row>
    <row r="124" spans="1:6" ht="24.75" customHeight="1">
      <c r="A124" s="3" t="str">
        <f t="shared" si="6"/>
        <v>125</v>
      </c>
      <c r="B124" s="3" t="s">
        <v>128</v>
      </c>
      <c r="C124" s="3" t="s">
        <v>76</v>
      </c>
      <c r="D124" s="3" t="str">
        <f>"杨玉秀"</f>
        <v>杨玉秀</v>
      </c>
      <c r="E124" s="3" t="s">
        <v>135</v>
      </c>
      <c r="F124" s="4"/>
    </row>
    <row r="125" spans="1:6" ht="24.75" customHeight="1">
      <c r="A125" s="3" t="str">
        <f t="shared" si="6"/>
        <v>125</v>
      </c>
      <c r="B125" s="3" t="s">
        <v>128</v>
      </c>
      <c r="C125" s="3" t="s">
        <v>76</v>
      </c>
      <c r="D125" s="3" t="str">
        <f>"周月风"</f>
        <v>周月风</v>
      </c>
      <c r="E125" s="3" t="s">
        <v>136</v>
      </c>
      <c r="F125" s="4"/>
    </row>
    <row r="126" spans="1:6" ht="24.75" customHeight="1">
      <c r="A126" s="3" t="str">
        <f t="shared" si="6"/>
        <v>125</v>
      </c>
      <c r="B126" s="3" t="s">
        <v>128</v>
      </c>
      <c r="C126" s="3" t="s">
        <v>76</v>
      </c>
      <c r="D126" s="3" t="str">
        <f>"蔡小娜"</f>
        <v>蔡小娜</v>
      </c>
      <c r="E126" s="3" t="s">
        <v>137</v>
      </c>
      <c r="F126" s="4"/>
    </row>
    <row r="127" spans="1:6" ht="24.75" customHeight="1">
      <c r="A127" s="3" t="str">
        <f t="shared" si="6"/>
        <v>125</v>
      </c>
      <c r="B127" s="3" t="s">
        <v>128</v>
      </c>
      <c r="C127" s="3" t="s">
        <v>76</v>
      </c>
      <c r="D127" s="3" t="str">
        <f>"林曼曼"</f>
        <v>林曼曼</v>
      </c>
      <c r="E127" s="3" t="s">
        <v>138</v>
      </c>
      <c r="F127" s="4"/>
    </row>
    <row r="128" spans="1:6" ht="24.75" customHeight="1">
      <c r="A128" s="3" t="str">
        <f t="shared" si="6"/>
        <v>125</v>
      </c>
      <c r="B128" s="3" t="s">
        <v>128</v>
      </c>
      <c r="C128" s="3" t="s">
        <v>76</v>
      </c>
      <c r="D128" s="3" t="str">
        <f>"曹杨琪"</f>
        <v>曹杨琪</v>
      </c>
      <c r="E128" s="3" t="s">
        <v>139</v>
      </c>
      <c r="F128" s="4"/>
    </row>
    <row r="129" spans="1:6" ht="24.75" customHeight="1">
      <c r="A129" s="3" t="str">
        <f t="shared" si="6"/>
        <v>125</v>
      </c>
      <c r="B129" s="3" t="s">
        <v>128</v>
      </c>
      <c r="C129" s="3" t="s">
        <v>76</v>
      </c>
      <c r="D129" s="3" t="str">
        <f>"张天阳"</f>
        <v>张天阳</v>
      </c>
      <c r="E129" s="3" t="s">
        <v>140</v>
      </c>
      <c r="F129" s="4"/>
    </row>
    <row r="130" spans="1:6" ht="24.75" customHeight="1">
      <c r="A130" s="3" t="str">
        <f t="shared" si="6"/>
        <v>125</v>
      </c>
      <c r="B130" s="3" t="s">
        <v>128</v>
      </c>
      <c r="C130" s="3" t="s">
        <v>76</v>
      </c>
      <c r="D130" s="3" t="str">
        <f>"张业江"</f>
        <v>张业江</v>
      </c>
      <c r="E130" s="3" t="s">
        <v>141</v>
      </c>
      <c r="F130" s="4"/>
    </row>
    <row r="131" spans="1:6" ht="24.75" customHeight="1">
      <c r="A131" s="3" t="str">
        <f t="shared" si="6"/>
        <v>125</v>
      </c>
      <c r="B131" s="3" t="s">
        <v>128</v>
      </c>
      <c r="C131" s="3" t="s">
        <v>76</v>
      </c>
      <c r="D131" s="3" t="str">
        <f>"李彩花"</f>
        <v>李彩花</v>
      </c>
      <c r="E131" s="3" t="s">
        <v>142</v>
      </c>
      <c r="F131" s="4"/>
    </row>
    <row r="132" spans="1:6" ht="24.75" customHeight="1">
      <c r="A132" s="3" t="str">
        <f t="shared" si="6"/>
        <v>125</v>
      </c>
      <c r="B132" s="3" t="s">
        <v>128</v>
      </c>
      <c r="C132" s="3" t="s">
        <v>76</v>
      </c>
      <c r="D132" s="3" t="str">
        <f>"曾海平"</f>
        <v>曾海平</v>
      </c>
      <c r="E132" s="3" t="s">
        <v>143</v>
      </c>
      <c r="F132" s="4"/>
    </row>
    <row r="133" spans="1:6" ht="24.75" customHeight="1">
      <c r="A133" s="3" t="str">
        <f t="shared" si="6"/>
        <v>125</v>
      </c>
      <c r="B133" s="3" t="s">
        <v>128</v>
      </c>
      <c r="C133" s="3" t="s">
        <v>76</v>
      </c>
      <c r="D133" s="3" t="str">
        <f>"李欣"</f>
        <v>李欣</v>
      </c>
      <c r="E133" s="3" t="s">
        <v>95</v>
      </c>
      <c r="F133" s="4"/>
    </row>
    <row r="134" spans="1:6" ht="24.75" customHeight="1">
      <c r="A134" s="3" t="str">
        <f t="shared" si="6"/>
        <v>125</v>
      </c>
      <c r="B134" s="3" t="s">
        <v>128</v>
      </c>
      <c r="C134" s="3" t="s">
        <v>76</v>
      </c>
      <c r="D134" s="3" t="str">
        <f>"曾雨晶"</f>
        <v>曾雨晶</v>
      </c>
      <c r="E134" s="3" t="s">
        <v>144</v>
      </c>
      <c r="F134" s="4"/>
    </row>
    <row r="135" spans="1:6" ht="24.75" customHeight="1">
      <c r="A135" s="3" t="str">
        <f t="shared" si="6"/>
        <v>125</v>
      </c>
      <c r="B135" s="3" t="s">
        <v>128</v>
      </c>
      <c r="C135" s="3" t="s">
        <v>76</v>
      </c>
      <c r="D135" s="3" t="str">
        <f>"钟大贻"</f>
        <v>钟大贻</v>
      </c>
      <c r="E135" s="3" t="s">
        <v>145</v>
      </c>
      <c r="F135" s="4"/>
    </row>
    <row r="136" spans="1:6" ht="24.75" customHeight="1">
      <c r="A136" s="3" t="str">
        <f t="shared" si="6"/>
        <v>125</v>
      </c>
      <c r="B136" s="3" t="s">
        <v>128</v>
      </c>
      <c r="C136" s="3" t="s">
        <v>76</v>
      </c>
      <c r="D136" s="3" t="str">
        <f>"徐凤翔"</f>
        <v>徐凤翔</v>
      </c>
      <c r="E136" s="3" t="s">
        <v>146</v>
      </c>
      <c r="F136" s="4"/>
    </row>
    <row r="137" spans="1:6" ht="24.75" customHeight="1">
      <c r="A137" s="3" t="str">
        <f t="shared" si="6"/>
        <v>125</v>
      </c>
      <c r="B137" s="3" t="s">
        <v>128</v>
      </c>
      <c r="C137" s="3" t="s">
        <v>76</v>
      </c>
      <c r="D137" s="3" t="str">
        <f>"曹大雨"</f>
        <v>曹大雨</v>
      </c>
      <c r="E137" s="3" t="s">
        <v>147</v>
      </c>
      <c r="F137" s="4"/>
    </row>
    <row r="138" spans="1:6" ht="24.75" customHeight="1">
      <c r="A138" s="3" t="str">
        <f t="shared" si="6"/>
        <v>125</v>
      </c>
      <c r="B138" s="3" t="s">
        <v>128</v>
      </c>
      <c r="C138" s="3" t="s">
        <v>76</v>
      </c>
      <c r="D138" s="3" t="str">
        <f>"陈惠儿"</f>
        <v>陈惠儿</v>
      </c>
      <c r="E138" s="3" t="s">
        <v>148</v>
      </c>
      <c r="F138" s="4"/>
    </row>
    <row r="139" spans="1:6" ht="24.75" customHeight="1">
      <c r="A139" s="3" t="str">
        <f t="shared" si="6"/>
        <v>125</v>
      </c>
      <c r="B139" s="3" t="s">
        <v>128</v>
      </c>
      <c r="C139" s="3" t="s">
        <v>76</v>
      </c>
      <c r="D139" s="3" t="str">
        <f>"符春蕾"</f>
        <v>符春蕾</v>
      </c>
      <c r="E139" s="3" t="s">
        <v>149</v>
      </c>
      <c r="F139" s="4"/>
    </row>
    <row r="140" spans="1:6" ht="24.75" customHeight="1">
      <c r="A140" s="3" t="str">
        <f t="shared" si="6"/>
        <v>125</v>
      </c>
      <c r="B140" s="3" t="s">
        <v>128</v>
      </c>
      <c r="C140" s="3" t="s">
        <v>76</v>
      </c>
      <c r="D140" s="3" t="str">
        <f>"王娜"</f>
        <v>王娜</v>
      </c>
      <c r="E140" s="3" t="s">
        <v>150</v>
      </c>
      <c r="F140" s="4"/>
    </row>
    <row r="141" spans="1:6" ht="24.75" customHeight="1">
      <c r="A141" s="3" t="str">
        <f t="shared" si="6"/>
        <v>125</v>
      </c>
      <c r="B141" s="3" t="s">
        <v>128</v>
      </c>
      <c r="C141" s="3" t="s">
        <v>76</v>
      </c>
      <c r="D141" s="3" t="str">
        <f>"苏家露"</f>
        <v>苏家露</v>
      </c>
      <c r="E141" s="3" t="s">
        <v>151</v>
      </c>
      <c r="F141" s="4"/>
    </row>
    <row r="142" spans="1:6" ht="24.75" customHeight="1">
      <c r="A142" s="3" t="str">
        <f t="shared" si="6"/>
        <v>125</v>
      </c>
      <c r="B142" s="3" t="s">
        <v>128</v>
      </c>
      <c r="C142" s="3" t="s">
        <v>76</v>
      </c>
      <c r="D142" s="3" t="str">
        <f>"陈春婉"</f>
        <v>陈春婉</v>
      </c>
      <c r="E142" s="3" t="s">
        <v>152</v>
      </c>
      <c r="F142" s="4"/>
    </row>
    <row r="143" spans="1:6" ht="24.75" customHeight="1">
      <c r="A143" s="3" t="str">
        <f t="shared" si="6"/>
        <v>125</v>
      </c>
      <c r="B143" s="3" t="s">
        <v>128</v>
      </c>
      <c r="C143" s="3" t="s">
        <v>76</v>
      </c>
      <c r="D143" s="3" t="str">
        <f>"曾小云"</f>
        <v>曾小云</v>
      </c>
      <c r="E143" s="3" t="s">
        <v>153</v>
      </c>
      <c r="F143" s="4"/>
    </row>
    <row r="144" spans="1:6" ht="24.75" customHeight="1">
      <c r="A144" s="3" t="str">
        <f t="shared" si="6"/>
        <v>125</v>
      </c>
      <c r="B144" s="3" t="s">
        <v>128</v>
      </c>
      <c r="C144" s="3" t="s">
        <v>76</v>
      </c>
      <c r="D144" s="3" t="str">
        <f>"陈朝龙"</f>
        <v>陈朝龙</v>
      </c>
      <c r="E144" s="3" t="s">
        <v>154</v>
      </c>
      <c r="F144" s="4"/>
    </row>
    <row r="145" spans="1:6" ht="24.75" customHeight="1">
      <c r="A145" s="3" t="str">
        <f t="shared" si="6"/>
        <v>125</v>
      </c>
      <c r="B145" s="3" t="s">
        <v>128</v>
      </c>
      <c r="C145" s="3" t="s">
        <v>76</v>
      </c>
      <c r="D145" s="3" t="str">
        <f>"翁先洁"</f>
        <v>翁先洁</v>
      </c>
      <c r="E145" s="3" t="s">
        <v>155</v>
      </c>
      <c r="F145" s="4"/>
    </row>
    <row r="146" spans="1:6" ht="24.75" customHeight="1">
      <c r="A146" s="3" t="str">
        <f t="shared" si="6"/>
        <v>125</v>
      </c>
      <c r="B146" s="3" t="s">
        <v>128</v>
      </c>
      <c r="C146" s="3" t="s">
        <v>76</v>
      </c>
      <c r="D146" s="3" t="str">
        <f>"王慧玲"</f>
        <v>王慧玲</v>
      </c>
      <c r="E146" s="3" t="s">
        <v>156</v>
      </c>
      <c r="F146" s="4"/>
    </row>
    <row r="147" spans="1:6" ht="24.75" customHeight="1">
      <c r="A147" s="3" t="str">
        <f aca="true" t="shared" si="7" ref="A147:A167">"126"</f>
        <v>126</v>
      </c>
      <c r="B147" s="3" t="s">
        <v>157</v>
      </c>
      <c r="C147" s="3" t="s">
        <v>76</v>
      </c>
      <c r="D147" s="3" t="str">
        <f>"李运睿"</f>
        <v>李运睿</v>
      </c>
      <c r="E147" s="3" t="s">
        <v>158</v>
      </c>
      <c r="F147" s="4"/>
    </row>
    <row r="148" spans="1:6" ht="24.75" customHeight="1">
      <c r="A148" s="3" t="str">
        <f t="shared" si="7"/>
        <v>126</v>
      </c>
      <c r="B148" s="3" t="s">
        <v>157</v>
      </c>
      <c r="C148" s="3" t="s">
        <v>76</v>
      </c>
      <c r="D148" s="3" t="str">
        <f>"李昌隆"</f>
        <v>李昌隆</v>
      </c>
      <c r="E148" s="3" t="s">
        <v>159</v>
      </c>
      <c r="F148" s="4"/>
    </row>
    <row r="149" spans="1:6" ht="24.75" customHeight="1">
      <c r="A149" s="3" t="str">
        <f t="shared" si="7"/>
        <v>126</v>
      </c>
      <c r="B149" s="3" t="s">
        <v>157</v>
      </c>
      <c r="C149" s="3" t="s">
        <v>76</v>
      </c>
      <c r="D149" s="3" t="str">
        <f>"林升灿"</f>
        <v>林升灿</v>
      </c>
      <c r="E149" s="3" t="s">
        <v>62</v>
      </c>
      <c r="F149" s="4"/>
    </row>
    <row r="150" spans="1:6" ht="24.75" customHeight="1">
      <c r="A150" s="3" t="str">
        <f t="shared" si="7"/>
        <v>126</v>
      </c>
      <c r="B150" s="3" t="s">
        <v>157</v>
      </c>
      <c r="C150" s="3" t="s">
        <v>76</v>
      </c>
      <c r="D150" s="3" t="str">
        <f>"李啟明"</f>
        <v>李啟明</v>
      </c>
      <c r="E150" s="3" t="s">
        <v>160</v>
      </c>
      <c r="F150" s="4"/>
    </row>
    <row r="151" spans="1:6" ht="24.75" customHeight="1">
      <c r="A151" s="3" t="str">
        <f t="shared" si="7"/>
        <v>126</v>
      </c>
      <c r="B151" s="3" t="s">
        <v>157</v>
      </c>
      <c r="C151" s="3" t="s">
        <v>76</v>
      </c>
      <c r="D151" s="3" t="str">
        <f>"欧哲彬"</f>
        <v>欧哲彬</v>
      </c>
      <c r="E151" s="3" t="s">
        <v>161</v>
      </c>
      <c r="F151" s="4"/>
    </row>
    <row r="152" spans="1:6" ht="24.75" customHeight="1">
      <c r="A152" s="3" t="str">
        <f t="shared" si="7"/>
        <v>126</v>
      </c>
      <c r="B152" s="3" t="s">
        <v>157</v>
      </c>
      <c r="C152" s="3" t="s">
        <v>76</v>
      </c>
      <c r="D152" s="3" t="str">
        <f>"陈王辉"</f>
        <v>陈王辉</v>
      </c>
      <c r="E152" s="3" t="s">
        <v>162</v>
      </c>
      <c r="F152" s="4"/>
    </row>
    <row r="153" spans="1:6" ht="24.75" customHeight="1">
      <c r="A153" s="3" t="str">
        <f t="shared" si="7"/>
        <v>126</v>
      </c>
      <c r="B153" s="3" t="s">
        <v>157</v>
      </c>
      <c r="C153" s="3" t="s">
        <v>76</v>
      </c>
      <c r="D153" s="3" t="str">
        <f>"梁朝娜"</f>
        <v>梁朝娜</v>
      </c>
      <c r="E153" s="3" t="s">
        <v>163</v>
      </c>
      <c r="F153" s="4"/>
    </row>
    <row r="154" spans="1:6" ht="24.75" customHeight="1">
      <c r="A154" s="3" t="str">
        <f t="shared" si="7"/>
        <v>126</v>
      </c>
      <c r="B154" s="3" t="s">
        <v>157</v>
      </c>
      <c r="C154" s="3" t="s">
        <v>76</v>
      </c>
      <c r="D154" s="3" t="str">
        <f>"林明基"</f>
        <v>林明基</v>
      </c>
      <c r="E154" s="3" t="s">
        <v>164</v>
      </c>
      <c r="F154" s="4"/>
    </row>
    <row r="155" spans="1:6" ht="24.75" customHeight="1">
      <c r="A155" s="3" t="str">
        <f t="shared" si="7"/>
        <v>126</v>
      </c>
      <c r="B155" s="3" t="s">
        <v>157</v>
      </c>
      <c r="C155" s="3" t="s">
        <v>76</v>
      </c>
      <c r="D155" s="3" t="str">
        <f>"卢家威"</f>
        <v>卢家威</v>
      </c>
      <c r="E155" s="3" t="s">
        <v>165</v>
      </c>
      <c r="F155" s="4"/>
    </row>
    <row r="156" spans="1:6" ht="24.75" customHeight="1">
      <c r="A156" s="3" t="str">
        <f t="shared" si="7"/>
        <v>126</v>
      </c>
      <c r="B156" s="3" t="s">
        <v>157</v>
      </c>
      <c r="C156" s="3" t="s">
        <v>76</v>
      </c>
      <c r="D156" s="3" t="str">
        <f>"黄定"</f>
        <v>黄定</v>
      </c>
      <c r="E156" s="3" t="s">
        <v>166</v>
      </c>
      <c r="F156" s="4"/>
    </row>
    <row r="157" spans="1:6" ht="24.75" customHeight="1">
      <c r="A157" s="3" t="str">
        <f t="shared" si="7"/>
        <v>126</v>
      </c>
      <c r="B157" s="3" t="s">
        <v>157</v>
      </c>
      <c r="C157" s="3" t="s">
        <v>76</v>
      </c>
      <c r="D157" s="3" t="str">
        <f>"王兆忻"</f>
        <v>王兆忻</v>
      </c>
      <c r="E157" s="3" t="s">
        <v>167</v>
      </c>
      <c r="F157" s="4"/>
    </row>
    <row r="158" spans="1:6" ht="24.75" customHeight="1">
      <c r="A158" s="3" t="str">
        <f t="shared" si="7"/>
        <v>126</v>
      </c>
      <c r="B158" s="3" t="s">
        <v>157</v>
      </c>
      <c r="C158" s="3" t="s">
        <v>76</v>
      </c>
      <c r="D158" s="3" t="str">
        <f>"陈元凯"</f>
        <v>陈元凯</v>
      </c>
      <c r="E158" s="3" t="s">
        <v>168</v>
      </c>
      <c r="F158" s="4"/>
    </row>
    <row r="159" spans="1:6" ht="24.75" customHeight="1">
      <c r="A159" s="3" t="str">
        <f t="shared" si="7"/>
        <v>126</v>
      </c>
      <c r="B159" s="3" t="s">
        <v>157</v>
      </c>
      <c r="C159" s="3" t="s">
        <v>76</v>
      </c>
      <c r="D159" s="3" t="str">
        <f>"韩联定"</f>
        <v>韩联定</v>
      </c>
      <c r="E159" s="3" t="s">
        <v>169</v>
      </c>
      <c r="F159" s="4"/>
    </row>
    <row r="160" spans="1:6" ht="24.75" customHeight="1">
      <c r="A160" s="3" t="str">
        <f t="shared" si="7"/>
        <v>126</v>
      </c>
      <c r="B160" s="3" t="s">
        <v>157</v>
      </c>
      <c r="C160" s="3" t="s">
        <v>76</v>
      </c>
      <c r="D160" s="3" t="str">
        <f>"徐唱"</f>
        <v>徐唱</v>
      </c>
      <c r="E160" s="3" t="s">
        <v>170</v>
      </c>
      <c r="F160" s="4"/>
    </row>
    <row r="161" spans="1:6" ht="24.75" customHeight="1">
      <c r="A161" s="3" t="str">
        <f t="shared" si="7"/>
        <v>126</v>
      </c>
      <c r="B161" s="3" t="s">
        <v>157</v>
      </c>
      <c r="C161" s="3" t="s">
        <v>76</v>
      </c>
      <c r="D161" s="3" t="str">
        <f>"黄仁龙"</f>
        <v>黄仁龙</v>
      </c>
      <c r="E161" s="3" t="s">
        <v>171</v>
      </c>
      <c r="F161" s="4"/>
    </row>
    <row r="162" spans="1:6" ht="24.75" customHeight="1">
      <c r="A162" s="3" t="str">
        <f t="shared" si="7"/>
        <v>126</v>
      </c>
      <c r="B162" s="3" t="s">
        <v>157</v>
      </c>
      <c r="C162" s="3" t="s">
        <v>76</v>
      </c>
      <c r="D162" s="3" t="str">
        <f>"秦代威"</f>
        <v>秦代威</v>
      </c>
      <c r="E162" s="3" t="s">
        <v>172</v>
      </c>
      <c r="F162" s="4"/>
    </row>
    <row r="163" spans="1:6" ht="24.75" customHeight="1">
      <c r="A163" s="3" t="str">
        <f t="shared" si="7"/>
        <v>126</v>
      </c>
      <c r="B163" s="3" t="s">
        <v>157</v>
      </c>
      <c r="C163" s="3" t="s">
        <v>76</v>
      </c>
      <c r="D163" s="3" t="str">
        <f>"陈方燕"</f>
        <v>陈方燕</v>
      </c>
      <c r="E163" s="3" t="s">
        <v>173</v>
      </c>
      <c r="F163" s="4"/>
    </row>
    <row r="164" spans="1:6" ht="24.75" customHeight="1">
      <c r="A164" s="3" t="str">
        <f t="shared" si="7"/>
        <v>126</v>
      </c>
      <c r="B164" s="3" t="s">
        <v>157</v>
      </c>
      <c r="C164" s="3" t="s">
        <v>76</v>
      </c>
      <c r="D164" s="3" t="str">
        <f>"杨玥兴"</f>
        <v>杨玥兴</v>
      </c>
      <c r="E164" s="3" t="s">
        <v>174</v>
      </c>
      <c r="F164" s="4"/>
    </row>
    <row r="165" spans="1:6" ht="24.75" customHeight="1">
      <c r="A165" s="3" t="str">
        <f t="shared" si="7"/>
        <v>126</v>
      </c>
      <c r="B165" s="3" t="s">
        <v>157</v>
      </c>
      <c r="C165" s="3" t="s">
        <v>76</v>
      </c>
      <c r="D165" s="3" t="str">
        <f>"王如玉"</f>
        <v>王如玉</v>
      </c>
      <c r="E165" s="3" t="s">
        <v>175</v>
      </c>
      <c r="F165" s="4"/>
    </row>
    <row r="166" spans="1:6" ht="24.75" customHeight="1">
      <c r="A166" s="3" t="str">
        <f t="shared" si="7"/>
        <v>126</v>
      </c>
      <c r="B166" s="3" t="s">
        <v>157</v>
      </c>
      <c r="C166" s="3" t="s">
        <v>76</v>
      </c>
      <c r="D166" s="3" t="str">
        <f>"周梦"</f>
        <v>周梦</v>
      </c>
      <c r="E166" s="3" t="s">
        <v>176</v>
      </c>
      <c r="F166" s="4"/>
    </row>
    <row r="167" spans="1:6" ht="24.75" customHeight="1">
      <c r="A167" s="3" t="str">
        <f t="shared" si="7"/>
        <v>126</v>
      </c>
      <c r="B167" s="3" t="s">
        <v>157</v>
      </c>
      <c r="C167" s="3" t="s">
        <v>76</v>
      </c>
      <c r="D167" s="3" t="str">
        <f>"王弗君"</f>
        <v>王弗君</v>
      </c>
      <c r="E167" s="3" t="s">
        <v>177</v>
      </c>
      <c r="F167" s="4"/>
    </row>
    <row r="168" spans="1:6" ht="24.75" customHeight="1">
      <c r="A168" s="3" t="str">
        <f aca="true" t="shared" si="8" ref="A168:A191">"131"</f>
        <v>131</v>
      </c>
      <c r="B168" s="3" t="s">
        <v>7</v>
      </c>
      <c r="C168" s="3" t="s">
        <v>178</v>
      </c>
      <c r="D168" s="3" t="str">
        <f>"张莉"</f>
        <v>张莉</v>
      </c>
      <c r="E168" s="3" t="s">
        <v>179</v>
      </c>
      <c r="F168" s="4"/>
    </row>
    <row r="169" spans="1:6" ht="24.75" customHeight="1">
      <c r="A169" s="3" t="str">
        <f t="shared" si="8"/>
        <v>131</v>
      </c>
      <c r="B169" s="3" t="s">
        <v>7</v>
      </c>
      <c r="C169" s="3" t="s">
        <v>178</v>
      </c>
      <c r="D169" s="3" t="str">
        <f>"任喜芊"</f>
        <v>任喜芊</v>
      </c>
      <c r="E169" s="3" t="s">
        <v>180</v>
      </c>
      <c r="F169" s="4"/>
    </row>
    <row r="170" spans="1:6" ht="24.75" customHeight="1">
      <c r="A170" s="3" t="str">
        <f t="shared" si="8"/>
        <v>131</v>
      </c>
      <c r="B170" s="3" t="s">
        <v>7</v>
      </c>
      <c r="C170" s="3" t="s">
        <v>178</v>
      </c>
      <c r="D170" s="3" t="str">
        <f>"甘露"</f>
        <v>甘露</v>
      </c>
      <c r="E170" s="3" t="s">
        <v>181</v>
      </c>
      <c r="F170" s="4"/>
    </row>
    <row r="171" spans="1:6" ht="24.75" customHeight="1">
      <c r="A171" s="3" t="str">
        <f t="shared" si="8"/>
        <v>131</v>
      </c>
      <c r="B171" s="3" t="s">
        <v>7</v>
      </c>
      <c r="C171" s="3" t="s">
        <v>178</v>
      </c>
      <c r="D171" s="3" t="str">
        <f>"冯月芳"</f>
        <v>冯月芳</v>
      </c>
      <c r="E171" s="3" t="s">
        <v>182</v>
      </c>
      <c r="F171" s="4"/>
    </row>
    <row r="172" spans="1:6" ht="24.75" customHeight="1">
      <c r="A172" s="3" t="str">
        <f t="shared" si="8"/>
        <v>131</v>
      </c>
      <c r="B172" s="3" t="s">
        <v>7</v>
      </c>
      <c r="C172" s="3" t="s">
        <v>178</v>
      </c>
      <c r="D172" s="3" t="str">
        <f>"陈雨欣"</f>
        <v>陈雨欣</v>
      </c>
      <c r="E172" s="3" t="s">
        <v>183</v>
      </c>
      <c r="F172" s="4"/>
    </row>
    <row r="173" spans="1:6" ht="24.75" customHeight="1">
      <c r="A173" s="3" t="str">
        <f t="shared" si="8"/>
        <v>131</v>
      </c>
      <c r="B173" s="3" t="s">
        <v>7</v>
      </c>
      <c r="C173" s="3" t="s">
        <v>178</v>
      </c>
      <c r="D173" s="3" t="str">
        <f>"朱晓红"</f>
        <v>朱晓红</v>
      </c>
      <c r="E173" s="3" t="s">
        <v>184</v>
      </c>
      <c r="F173" s="4"/>
    </row>
    <row r="174" spans="1:6" ht="24.75" customHeight="1">
      <c r="A174" s="3" t="str">
        <f t="shared" si="8"/>
        <v>131</v>
      </c>
      <c r="B174" s="3" t="s">
        <v>7</v>
      </c>
      <c r="C174" s="3" t="s">
        <v>178</v>
      </c>
      <c r="D174" s="3" t="str">
        <f>"谭向冰"</f>
        <v>谭向冰</v>
      </c>
      <c r="E174" s="3" t="s">
        <v>185</v>
      </c>
      <c r="F174" s="4"/>
    </row>
    <row r="175" spans="1:6" ht="24.75" customHeight="1">
      <c r="A175" s="3" t="str">
        <f t="shared" si="8"/>
        <v>131</v>
      </c>
      <c r="B175" s="3" t="s">
        <v>7</v>
      </c>
      <c r="C175" s="3" t="s">
        <v>178</v>
      </c>
      <c r="D175" s="3" t="str">
        <f>"戴淑玲"</f>
        <v>戴淑玲</v>
      </c>
      <c r="E175" s="3" t="s">
        <v>186</v>
      </c>
      <c r="F175" s="4"/>
    </row>
    <row r="176" spans="1:6" ht="24.75" customHeight="1">
      <c r="A176" s="3" t="str">
        <f t="shared" si="8"/>
        <v>131</v>
      </c>
      <c r="B176" s="3" t="s">
        <v>7</v>
      </c>
      <c r="C176" s="3" t="s">
        <v>178</v>
      </c>
      <c r="D176" s="3" t="str">
        <f>"郑丽灵"</f>
        <v>郑丽灵</v>
      </c>
      <c r="E176" s="3" t="s">
        <v>187</v>
      </c>
      <c r="F176" s="4"/>
    </row>
    <row r="177" spans="1:6" ht="24.75" customHeight="1">
      <c r="A177" s="3" t="str">
        <f t="shared" si="8"/>
        <v>131</v>
      </c>
      <c r="B177" s="3" t="s">
        <v>7</v>
      </c>
      <c r="C177" s="3" t="s">
        <v>178</v>
      </c>
      <c r="D177" s="3" t="str">
        <f>"陈清柳"</f>
        <v>陈清柳</v>
      </c>
      <c r="E177" s="3" t="s">
        <v>188</v>
      </c>
      <c r="F177" s="4"/>
    </row>
    <row r="178" spans="1:6" ht="24.75" customHeight="1">
      <c r="A178" s="3" t="str">
        <f t="shared" si="8"/>
        <v>131</v>
      </c>
      <c r="B178" s="3" t="s">
        <v>7</v>
      </c>
      <c r="C178" s="3" t="s">
        <v>178</v>
      </c>
      <c r="D178" s="3" t="str">
        <f>"韩路"</f>
        <v>韩路</v>
      </c>
      <c r="E178" s="3" t="s">
        <v>189</v>
      </c>
      <c r="F178" s="4"/>
    </row>
    <row r="179" spans="1:6" ht="24.75" customHeight="1">
      <c r="A179" s="3" t="str">
        <f t="shared" si="8"/>
        <v>131</v>
      </c>
      <c r="B179" s="3" t="s">
        <v>7</v>
      </c>
      <c r="C179" s="3" t="s">
        <v>178</v>
      </c>
      <c r="D179" s="3" t="str">
        <f>"何儒妹"</f>
        <v>何儒妹</v>
      </c>
      <c r="E179" s="3" t="s">
        <v>190</v>
      </c>
      <c r="F179" s="4"/>
    </row>
    <row r="180" spans="1:6" ht="24.75" customHeight="1">
      <c r="A180" s="3" t="str">
        <f t="shared" si="8"/>
        <v>131</v>
      </c>
      <c r="B180" s="3" t="s">
        <v>7</v>
      </c>
      <c r="C180" s="3" t="s">
        <v>178</v>
      </c>
      <c r="D180" s="3" t="str">
        <f>"陈盛兰"</f>
        <v>陈盛兰</v>
      </c>
      <c r="E180" s="3" t="s">
        <v>191</v>
      </c>
      <c r="F180" s="4"/>
    </row>
    <row r="181" spans="1:6" ht="24.75" customHeight="1">
      <c r="A181" s="3" t="str">
        <f t="shared" si="8"/>
        <v>131</v>
      </c>
      <c r="B181" s="3" t="s">
        <v>7</v>
      </c>
      <c r="C181" s="3" t="s">
        <v>178</v>
      </c>
      <c r="D181" s="3" t="str">
        <f>"李梦漪"</f>
        <v>李梦漪</v>
      </c>
      <c r="E181" s="3" t="s">
        <v>192</v>
      </c>
      <c r="F181" s="4"/>
    </row>
    <row r="182" spans="1:6" ht="24.75" customHeight="1">
      <c r="A182" s="3" t="str">
        <f t="shared" si="8"/>
        <v>131</v>
      </c>
      <c r="B182" s="3" t="s">
        <v>7</v>
      </c>
      <c r="C182" s="3" t="s">
        <v>178</v>
      </c>
      <c r="D182" s="3" t="str">
        <f>"曾月香"</f>
        <v>曾月香</v>
      </c>
      <c r="E182" s="3" t="s">
        <v>193</v>
      </c>
      <c r="F182" s="4"/>
    </row>
    <row r="183" spans="1:6" ht="24.75" customHeight="1">
      <c r="A183" s="3" t="str">
        <f t="shared" si="8"/>
        <v>131</v>
      </c>
      <c r="B183" s="3" t="s">
        <v>7</v>
      </c>
      <c r="C183" s="3" t="s">
        <v>178</v>
      </c>
      <c r="D183" s="3" t="str">
        <f>"洪海花"</f>
        <v>洪海花</v>
      </c>
      <c r="E183" s="3" t="s">
        <v>194</v>
      </c>
      <c r="F183" s="4"/>
    </row>
    <row r="184" spans="1:6" ht="24.75" customHeight="1">
      <c r="A184" s="3" t="str">
        <f t="shared" si="8"/>
        <v>131</v>
      </c>
      <c r="B184" s="3" t="s">
        <v>7</v>
      </c>
      <c r="C184" s="3" t="s">
        <v>178</v>
      </c>
      <c r="D184" s="3" t="str">
        <f>"廖璇"</f>
        <v>廖璇</v>
      </c>
      <c r="E184" s="3" t="s">
        <v>195</v>
      </c>
      <c r="F184" s="4"/>
    </row>
    <row r="185" spans="1:6" ht="24.75" customHeight="1">
      <c r="A185" s="3" t="str">
        <f t="shared" si="8"/>
        <v>131</v>
      </c>
      <c r="B185" s="3" t="s">
        <v>7</v>
      </c>
      <c r="C185" s="3" t="s">
        <v>178</v>
      </c>
      <c r="D185" s="3" t="str">
        <f>"刘虹杏"</f>
        <v>刘虹杏</v>
      </c>
      <c r="E185" s="3" t="s">
        <v>196</v>
      </c>
      <c r="F185" s="4"/>
    </row>
    <row r="186" spans="1:6" ht="24.75" customHeight="1">
      <c r="A186" s="3" t="str">
        <f t="shared" si="8"/>
        <v>131</v>
      </c>
      <c r="B186" s="3" t="s">
        <v>7</v>
      </c>
      <c r="C186" s="3" t="s">
        <v>178</v>
      </c>
      <c r="D186" s="3" t="str">
        <f>"张艺"</f>
        <v>张艺</v>
      </c>
      <c r="E186" s="3" t="s">
        <v>197</v>
      </c>
      <c r="F186" s="4"/>
    </row>
    <row r="187" spans="1:6" ht="24.75" customHeight="1">
      <c r="A187" s="3" t="str">
        <f t="shared" si="8"/>
        <v>131</v>
      </c>
      <c r="B187" s="3" t="s">
        <v>7</v>
      </c>
      <c r="C187" s="3" t="s">
        <v>178</v>
      </c>
      <c r="D187" s="3" t="str">
        <f>"谢应翠"</f>
        <v>谢应翠</v>
      </c>
      <c r="E187" s="3" t="s">
        <v>198</v>
      </c>
      <c r="F187" s="4"/>
    </row>
    <row r="188" spans="1:6" ht="24.75" customHeight="1">
      <c r="A188" s="3" t="str">
        <f t="shared" si="8"/>
        <v>131</v>
      </c>
      <c r="B188" s="3" t="s">
        <v>7</v>
      </c>
      <c r="C188" s="3" t="s">
        <v>178</v>
      </c>
      <c r="D188" s="3" t="str">
        <f>"王远娜"</f>
        <v>王远娜</v>
      </c>
      <c r="E188" s="3" t="s">
        <v>199</v>
      </c>
      <c r="F188" s="4"/>
    </row>
    <row r="189" spans="1:6" ht="24.75" customHeight="1">
      <c r="A189" s="3" t="str">
        <f t="shared" si="8"/>
        <v>131</v>
      </c>
      <c r="B189" s="3" t="s">
        <v>7</v>
      </c>
      <c r="C189" s="3" t="s">
        <v>178</v>
      </c>
      <c r="D189" s="3" t="str">
        <f>"李舒"</f>
        <v>李舒</v>
      </c>
      <c r="E189" s="3" t="s">
        <v>200</v>
      </c>
      <c r="F189" s="4"/>
    </row>
    <row r="190" spans="1:6" ht="24.75" customHeight="1">
      <c r="A190" s="3" t="str">
        <f t="shared" si="8"/>
        <v>131</v>
      </c>
      <c r="B190" s="3" t="s">
        <v>7</v>
      </c>
      <c r="C190" s="3" t="s">
        <v>178</v>
      </c>
      <c r="D190" s="3" t="str">
        <f>"王铃"</f>
        <v>王铃</v>
      </c>
      <c r="E190" s="3" t="s">
        <v>201</v>
      </c>
      <c r="F190" s="4"/>
    </row>
    <row r="191" spans="1:6" ht="24.75" customHeight="1">
      <c r="A191" s="3" t="str">
        <f t="shared" si="8"/>
        <v>131</v>
      </c>
      <c r="B191" s="3" t="s">
        <v>7</v>
      </c>
      <c r="C191" s="3" t="s">
        <v>178</v>
      </c>
      <c r="D191" s="3" t="str">
        <f>"洪雪莉"</f>
        <v>洪雪莉</v>
      </c>
      <c r="E191" s="3" t="s">
        <v>202</v>
      </c>
      <c r="F191" s="4"/>
    </row>
    <row r="192" spans="1:6" ht="24.75" customHeight="1">
      <c r="A192" s="3" t="str">
        <f aca="true" t="shared" si="9" ref="A192:A201">"132"</f>
        <v>132</v>
      </c>
      <c r="B192" s="3" t="s">
        <v>25</v>
      </c>
      <c r="C192" s="3" t="s">
        <v>178</v>
      </c>
      <c r="D192" s="3" t="str">
        <f>"邢春柳"</f>
        <v>邢春柳</v>
      </c>
      <c r="E192" s="3" t="s">
        <v>203</v>
      </c>
      <c r="F192" s="4"/>
    </row>
    <row r="193" spans="1:6" ht="24.75" customHeight="1">
      <c r="A193" s="3" t="str">
        <f t="shared" si="9"/>
        <v>132</v>
      </c>
      <c r="B193" s="3" t="s">
        <v>25</v>
      </c>
      <c r="C193" s="3" t="s">
        <v>178</v>
      </c>
      <c r="D193" s="3" t="str">
        <f>"陈方容"</f>
        <v>陈方容</v>
      </c>
      <c r="E193" s="3" t="s">
        <v>204</v>
      </c>
      <c r="F193" s="4"/>
    </row>
    <row r="194" spans="1:6" ht="24.75" customHeight="1">
      <c r="A194" s="3" t="str">
        <f t="shared" si="9"/>
        <v>132</v>
      </c>
      <c r="B194" s="3" t="s">
        <v>25</v>
      </c>
      <c r="C194" s="3" t="s">
        <v>178</v>
      </c>
      <c r="D194" s="3" t="str">
        <f>"翁云惠"</f>
        <v>翁云惠</v>
      </c>
      <c r="E194" s="3" t="s">
        <v>205</v>
      </c>
      <c r="F194" s="4"/>
    </row>
    <row r="195" spans="1:6" ht="24.75" customHeight="1">
      <c r="A195" s="3" t="str">
        <f t="shared" si="9"/>
        <v>132</v>
      </c>
      <c r="B195" s="3" t="s">
        <v>25</v>
      </c>
      <c r="C195" s="3" t="s">
        <v>178</v>
      </c>
      <c r="D195" s="3" t="str">
        <f>"王初乾"</f>
        <v>王初乾</v>
      </c>
      <c r="E195" s="3" t="s">
        <v>206</v>
      </c>
      <c r="F195" s="4"/>
    </row>
    <row r="196" spans="1:6" ht="24.75" customHeight="1">
      <c r="A196" s="3" t="str">
        <f t="shared" si="9"/>
        <v>132</v>
      </c>
      <c r="B196" s="3" t="s">
        <v>25</v>
      </c>
      <c r="C196" s="3" t="s">
        <v>178</v>
      </c>
      <c r="D196" s="3" t="str">
        <f>"郑志芳"</f>
        <v>郑志芳</v>
      </c>
      <c r="E196" s="3" t="s">
        <v>207</v>
      </c>
      <c r="F196" s="4"/>
    </row>
    <row r="197" spans="1:6" ht="24.75" customHeight="1">
      <c r="A197" s="3" t="str">
        <f t="shared" si="9"/>
        <v>132</v>
      </c>
      <c r="B197" s="3" t="s">
        <v>25</v>
      </c>
      <c r="C197" s="3" t="s">
        <v>178</v>
      </c>
      <c r="D197" s="3" t="str">
        <f>"毛斐"</f>
        <v>毛斐</v>
      </c>
      <c r="E197" s="3" t="s">
        <v>208</v>
      </c>
      <c r="F197" s="4"/>
    </row>
    <row r="198" spans="1:6" ht="24.75" customHeight="1">
      <c r="A198" s="3" t="str">
        <f t="shared" si="9"/>
        <v>132</v>
      </c>
      <c r="B198" s="3" t="s">
        <v>25</v>
      </c>
      <c r="C198" s="3" t="s">
        <v>178</v>
      </c>
      <c r="D198" s="3" t="str">
        <f>"吴云"</f>
        <v>吴云</v>
      </c>
      <c r="E198" s="3" t="s">
        <v>209</v>
      </c>
      <c r="F198" s="4"/>
    </row>
    <row r="199" spans="1:6" ht="24.75" customHeight="1">
      <c r="A199" s="3" t="str">
        <f t="shared" si="9"/>
        <v>132</v>
      </c>
      <c r="B199" s="3" t="s">
        <v>25</v>
      </c>
      <c r="C199" s="3" t="s">
        <v>178</v>
      </c>
      <c r="D199" s="3" t="str">
        <f>"陈家欣"</f>
        <v>陈家欣</v>
      </c>
      <c r="E199" s="3" t="s">
        <v>210</v>
      </c>
      <c r="F199" s="4"/>
    </row>
    <row r="200" spans="1:6" ht="24.75" customHeight="1">
      <c r="A200" s="3" t="str">
        <f t="shared" si="9"/>
        <v>132</v>
      </c>
      <c r="B200" s="3" t="s">
        <v>25</v>
      </c>
      <c r="C200" s="3" t="s">
        <v>178</v>
      </c>
      <c r="D200" s="3" t="str">
        <f>"许琳"</f>
        <v>许琳</v>
      </c>
      <c r="E200" s="3" t="s">
        <v>211</v>
      </c>
      <c r="F200" s="4"/>
    </row>
    <row r="201" spans="1:6" ht="24.75" customHeight="1">
      <c r="A201" s="3" t="str">
        <f t="shared" si="9"/>
        <v>132</v>
      </c>
      <c r="B201" s="3" t="s">
        <v>25</v>
      </c>
      <c r="C201" s="3" t="s">
        <v>178</v>
      </c>
      <c r="D201" s="3" t="str">
        <f>"符学晶"</f>
        <v>符学晶</v>
      </c>
      <c r="E201" s="3" t="s">
        <v>212</v>
      </c>
      <c r="F201" s="4"/>
    </row>
    <row r="202" spans="1:6" ht="24.75" customHeight="1">
      <c r="A202" s="3" t="str">
        <f aca="true" t="shared" si="10" ref="A202:A217">"133"</f>
        <v>133</v>
      </c>
      <c r="B202" s="3" t="s">
        <v>59</v>
      </c>
      <c r="C202" s="3" t="s">
        <v>178</v>
      </c>
      <c r="D202" s="3" t="str">
        <f>"李静姣"</f>
        <v>李静姣</v>
      </c>
      <c r="E202" s="3" t="s">
        <v>213</v>
      </c>
      <c r="F202" s="4"/>
    </row>
    <row r="203" spans="1:6" ht="24.75" customHeight="1">
      <c r="A203" s="3" t="str">
        <f t="shared" si="10"/>
        <v>133</v>
      </c>
      <c r="B203" s="3" t="s">
        <v>59</v>
      </c>
      <c r="C203" s="3" t="s">
        <v>178</v>
      </c>
      <c r="D203" s="3" t="str">
        <f>"王秋儿"</f>
        <v>王秋儿</v>
      </c>
      <c r="E203" s="3" t="s">
        <v>214</v>
      </c>
      <c r="F203" s="4"/>
    </row>
    <row r="204" spans="1:6" ht="24.75" customHeight="1">
      <c r="A204" s="3" t="str">
        <f t="shared" si="10"/>
        <v>133</v>
      </c>
      <c r="B204" s="3" t="s">
        <v>59</v>
      </c>
      <c r="C204" s="3" t="s">
        <v>178</v>
      </c>
      <c r="D204" s="3" t="str">
        <f>"王妮"</f>
        <v>王妮</v>
      </c>
      <c r="E204" s="3" t="s">
        <v>215</v>
      </c>
      <c r="F204" s="4"/>
    </row>
    <row r="205" spans="1:6" ht="24.75" customHeight="1">
      <c r="A205" s="3" t="str">
        <f t="shared" si="10"/>
        <v>133</v>
      </c>
      <c r="B205" s="3" t="s">
        <v>59</v>
      </c>
      <c r="C205" s="3" t="s">
        <v>178</v>
      </c>
      <c r="D205" s="3" t="str">
        <f>"崔珍"</f>
        <v>崔珍</v>
      </c>
      <c r="E205" s="3" t="s">
        <v>216</v>
      </c>
      <c r="F205" s="4"/>
    </row>
    <row r="206" spans="1:6" ht="24.75" customHeight="1">
      <c r="A206" s="3" t="str">
        <f t="shared" si="10"/>
        <v>133</v>
      </c>
      <c r="B206" s="3" t="s">
        <v>59</v>
      </c>
      <c r="C206" s="3" t="s">
        <v>178</v>
      </c>
      <c r="D206" s="3" t="str">
        <f>" 邢丹云"</f>
        <v> 邢丹云</v>
      </c>
      <c r="E206" s="3" t="s">
        <v>217</v>
      </c>
      <c r="F206" s="4"/>
    </row>
    <row r="207" spans="1:6" ht="24.75" customHeight="1">
      <c r="A207" s="3" t="str">
        <f t="shared" si="10"/>
        <v>133</v>
      </c>
      <c r="B207" s="3" t="s">
        <v>59</v>
      </c>
      <c r="C207" s="3" t="s">
        <v>178</v>
      </c>
      <c r="D207" s="3" t="str">
        <f>"李静"</f>
        <v>李静</v>
      </c>
      <c r="E207" s="3" t="s">
        <v>218</v>
      </c>
      <c r="F207" s="4"/>
    </row>
    <row r="208" spans="1:6" ht="24.75" customHeight="1">
      <c r="A208" s="3" t="str">
        <f t="shared" si="10"/>
        <v>133</v>
      </c>
      <c r="B208" s="3" t="s">
        <v>59</v>
      </c>
      <c r="C208" s="3" t="s">
        <v>178</v>
      </c>
      <c r="D208" s="3" t="str">
        <f>"李寒"</f>
        <v>李寒</v>
      </c>
      <c r="E208" s="3" t="s">
        <v>219</v>
      </c>
      <c r="F208" s="4"/>
    </row>
    <row r="209" spans="1:6" ht="24.75" customHeight="1">
      <c r="A209" s="3" t="str">
        <f t="shared" si="10"/>
        <v>133</v>
      </c>
      <c r="B209" s="3" t="s">
        <v>59</v>
      </c>
      <c r="C209" s="3" t="s">
        <v>178</v>
      </c>
      <c r="D209" s="3" t="str">
        <f>"曾妍"</f>
        <v>曾妍</v>
      </c>
      <c r="E209" s="3" t="s">
        <v>220</v>
      </c>
      <c r="F209" s="4"/>
    </row>
    <row r="210" spans="1:6" ht="24.75" customHeight="1">
      <c r="A210" s="3" t="str">
        <f t="shared" si="10"/>
        <v>133</v>
      </c>
      <c r="B210" s="3" t="s">
        <v>59</v>
      </c>
      <c r="C210" s="3" t="s">
        <v>178</v>
      </c>
      <c r="D210" s="3" t="str">
        <f>"郑齐"</f>
        <v>郑齐</v>
      </c>
      <c r="E210" s="3" t="s">
        <v>221</v>
      </c>
      <c r="F210" s="4"/>
    </row>
    <row r="211" spans="1:6" ht="24.75" customHeight="1">
      <c r="A211" s="3" t="str">
        <f t="shared" si="10"/>
        <v>133</v>
      </c>
      <c r="B211" s="3" t="s">
        <v>59</v>
      </c>
      <c r="C211" s="3" t="s">
        <v>178</v>
      </c>
      <c r="D211" s="3" t="str">
        <f>"何子亮"</f>
        <v>何子亮</v>
      </c>
      <c r="E211" s="3" t="s">
        <v>222</v>
      </c>
      <c r="F211" s="4"/>
    </row>
    <row r="212" spans="1:6" ht="24.75" customHeight="1">
      <c r="A212" s="3" t="str">
        <f t="shared" si="10"/>
        <v>133</v>
      </c>
      <c r="B212" s="3" t="s">
        <v>59</v>
      </c>
      <c r="C212" s="3" t="s">
        <v>178</v>
      </c>
      <c r="D212" s="3" t="str">
        <f>"李欣欣"</f>
        <v>李欣欣</v>
      </c>
      <c r="E212" s="3" t="s">
        <v>223</v>
      </c>
      <c r="F212" s="4"/>
    </row>
    <row r="213" spans="1:6" ht="24.75" customHeight="1">
      <c r="A213" s="3" t="str">
        <f t="shared" si="10"/>
        <v>133</v>
      </c>
      <c r="B213" s="3" t="s">
        <v>59</v>
      </c>
      <c r="C213" s="3" t="s">
        <v>178</v>
      </c>
      <c r="D213" s="3" t="str">
        <f>"朱联震"</f>
        <v>朱联震</v>
      </c>
      <c r="E213" s="3" t="s">
        <v>224</v>
      </c>
      <c r="F213" s="4"/>
    </row>
    <row r="214" spans="1:6" ht="24.75" customHeight="1">
      <c r="A214" s="3" t="str">
        <f t="shared" si="10"/>
        <v>133</v>
      </c>
      <c r="B214" s="3" t="s">
        <v>59</v>
      </c>
      <c r="C214" s="3" t="s">
        <v>178</v>
      </c>
      <c r="D214" s="3" t="str">
        <f>"麦惠乾"</f>
        <v>麦惠乾</v>
      </c>
      <c r="E214" s="3" t="s">
        <v>225</v>
      </c>
      <c r="F214" s="4"/>
    </row>
    <row r="215" spans="1:6" ht="24.75" customHeight="1">
      <c r="A215" s="3" t="str">
        <f t="shared" si="10"/>
        <v>133</v>
      </c>
      <c r="B215" s="3" t="s">
        <v>59</v>
      </c>
      <c r="C215" s="3" t="s">
        <v>178</v>
      </c>
      <c r="D215" s="3" t="str">
        <f>"李珊"</f>
        <v>李珊</v>
      </c>
      <c r="E215" s="3" t="s">
        <v>226</v>
      </c>
      <c r="F215" s="4"/>
    </row>
    <row r="216" spans="1:6" ht="24.75" customHeight="1">
      <c r="A216" s="3" t="str">
        <f t="shared" si="10"/>
        <v>133</v>
      </c>
      <c r="B216" s="3" t="s">
        <v>59</v>
      </c>
      <c r="C216" s="3" t="s">
        <v>178</v>
      </c>
      <c r="D216" s="3" t="str">
        <f>"夏顾宇"</f>
        <v>夏顾宇</v>
      </c>
      <c r="E216" s="3" t="s">
        <v>227</v>
      </c>
      <c r="F216" s="4"/>
    </row>
    <row r="217" spans="1:6" ht="24.75" customHeight="1">
      <c r="A217" s="3" t="str">
        <f t="shared" si="10"/>
        <v>133</v>
      </c>
      <c r="B217" s="3" t="s">
        <v>59</v>
      </c>
      <c r="C217" s="3" t="s">
        <v>178</v>
      </c>
      <c r="D217" s="3" t="str">
        <f>"陈玉曼"</f>
        <v>陈玉曼</v>
      </c>
      <c r="E217" s="3" t="s">
        <v>228</v>
      </c>
      <c r="F217" s="4"/>
    </row>
    <row r="218" spans="1:6" ht="24.75" customHeight="1">
      <c r="A218" s="3" t="str">
        <f aca="true" t="shared" si="11" ref="A218:A235">"134"</f>
        <v>134</v>
      </c>
      <c r="B218" s="3" t="s">
        <v>71</v>
      </c>
      <c r="C218" s="3" t="s">
        <v>178</v>
      </c>
      <c r="D218" s="3" t="str">
        <f>"黎亚霞"</f>
        <v>黎亚霞</v>
      </c>
      <c r="E218" s="3" t="s">
        <v>229</v>
      </c>
      <c r="F218" s="4"/>
    </row>
    <row r="219" spans="1:6" ht="24.75" customHeight="1">
      <c r="A219" s="3" t="str">
        <f t="shared" si="11"/>
        <v>134</v>
      </c>
      <c r="B219" s="3" t="s">
        <v>71</v>
      </c>
      <c r="C219" s="3" t="s">
        <v>178</v>
      </c>
      <c r="D219" s="3" t="str">
        <f>"蔡佳秀"</f>
        <v>蔡佳秀</v>
      </c>
      <c r="E219" s="3" t="s">
        <v>230</v>
      </c>
      <c r="F219" s="4"/>
    </row>
    <row r="220" spans="1:6" ht="24.75" customHeight="1">
      <c r="A220" s="3" t="str">
        <f t="shared" si="11"/>
        <v>134</v>
      </c>
      <c r="B220" s="3" t="s">
        <v>71</v>
      </c>
      <c r="C220" s="3" t="s">
        <v>178</v>
      </c>
      <c r="D220" s="3" t="str">
        <f>"简美娥"</f>
        <v>简美娥</v>
      </c>
      <c r="E220" s="3" t="s">
        <v>231</v>
      </c>
      <c r="F220" s="4"/>
    </row>
    <row r="221" spans="1:6" ht="24.75" customHeight="1">
      <c r="A221" s="3" t="str">
        <f t="shared" si="11"/>
        <v>134</v>
      </c>
      <c r="B221" s="3" t="s">
        <v>71</v>
      </c>
      <c r="C221" s="3" t="s">
        <v>178</v>
      </c>
      <c r="D221" s="3" t="str">
        <f>"吴亭"</f>
        <v>吴亭</v>
      </c>
      <c r="E221" s="3" t="s">
        <v>232</v>
      </c>
      <c r="F221" s="4"/>
    </row>
    <row r="222" spans="1:6" ht="24.75" customHeight="1">
      <c r="A222" s="3" t="str">
        <f t="shared" si="11"/>
        <v>134</v>
      </c>
      <c r="B222" s="3" t="s">
        <v>71</v>
      </c>
      <c r="C222" s="3" t="s">
        <v>178</v>
      </c>
      <c r="D222" s="3" t="str">
        <f>"刘秋颖"</f>
        <v>刘秋颖</v>
      </c>
      <c r="E222" s="3" t="s">
        <v>233</v>
      </c>
      <c r="F222" s="4"/>
    </row>
    <row r="223" spans="1:6" ht="24.75" customHeight="1">
      <c r="A223" s="3" t="str">
        <f t="shared" si="11"/>
        <v>134</v>
      </c>
      <c r="B223" s="3" t="s">
        <v>71</v>
      </c>
      <c r="C223" s="3" t="s">
        <v>178</v>
      </c>
      <c r="D223" s="3" t="str">
        <f>"张宝月"</f>
        <v>张宝月</v>
      </c>
      <c r="E223" s="3" t="s">
        <v>234</v>
      </c>
      <c r="F223" s="4"/>
    </row>
    <row r="224" spans="1:6" ht="24.75" customHeight="1">
      <c r="A224" s="3" t="str">
        <f t="shared" si="11"/>
        <v>134</v>
      </c>
      <c r="B224" s="3" t="s">
        <v>71</v>
      </c>
      <c r="C224" s="3" t="s">
        <v>178</v>
      </c>
      <c r="D224" s="3" t="str">
        <f>"韩小媛"</f>
        <v>韩小媛</v>
      </c>
      <c r="E224" s="3" t="s">
        <v>235</v>
      </c>
      <c r="F224" s="4"/>
    </row>
    <row r="225" spans="1:6" ht="24.75" customHeight="1">
      <c r="A225" s="3" t="str">
        <f t="shared" si="11"/>
        <v>134</v>
      </c>
      <c r="B225" s="3" t="s">
        <v>71</v>
      </c>
      <c r="C225" s="3" t="s">
        <v>178</v>
      </c>
      <c r="D225" s="3" t="str">
        <f>"刘易菲"</f>
        <v>刘易菲</v>
      </c>
      <c r="E225" s="3" t="s">
        <v>236</v>
      </c>
      <c r="F225" s="4"/>
    </row>
    <row r="226" spans="1:6" ht="24.75" customHeight="1">
      <c r="A226" s="3" t="str">
        <f t="shared" si="11"/>
        <v>134</v>
      </c>
      <c r="B226" s="3" t="s">
        <v>71</v>
      </c>
      <c r="C226" s="3" t="s">
        <v>178</v>
      </c>
      <c r="D226" s="3" t="str">
        <f>"王小文"</f>
        <v>王小文</v>
      </c>
      <c r="E226" s="3" t="s">
        <v>237</v>
      </c>
      <c r="F226" s="4"/>
    </row>
    <row r="227" spans="1:6" ht="24.75" customHeight="1">
      <c r="A227" s="3" t="str">
        <f t="shared" si="11"/>
        <v>134</v>
      </c>
      <c r="B227" s="3" t="s">
        <v>71</v>
      </c>
      <c r="C227" s="3" t="s">
        <v>178</v>
      </c>
      <c r="D227" s="3" t="str">
        <f>"余建翠"</f>
        <v>余建翠</v>
      </c>
      <c r="E227" s="3" t="s">
        <v>238</v>
      </c>
      <c r="F227" s="4"/>
    </row>
    <row r="228" spans="1:6" ht="24.75" customHeight="1">
      <c r="A228" s="3" t="str">
        <f t="shared" si="11"/>
        <v>134</v>
      </c>
      <c r="B228" s="3" t="s">
        <v>71</v>
      </c>
      <c r="C228" s="3" t="s">
        <v>178</v>
      </c>
      <c r="D228" s="3" t="str">
        <f>"林声芳"</f>
        <v>林声芳</v>
      </c>
      <c r="E228" s="3" t="s">
        <v>239</v>
      </c>
      <c r="F228" s="4"/>
    </row>
    <row r="229" spans="1:6" ht="24.75" customHeight="1">
      <c r="A229" s="3" t="str">
        <f t="shared" si="11"/>
        <v>134</v>
      </c>
      <c r="B229" s="3" t="s">
        <v>71</v>
      </c>
      <c r="C229" s="3" t="s">
        <v>178</v>
      </c>
      <c r="D229" s="3" t="str">
        <f>"方清"</f>
        <v>方清</v>
      </c>
      <c r="E229" s="3" t="s">
        <v>240</v>
      </c>
      <c r="F229" s="4"/>
    </row>
    <row r="230" spans="1:6" ht="24.75" customHeight="1">
      <c r="A230" s="3" t="str">
        <f t="shared" si="11"/>
        <v>134</v>
      </c>
      <c r="B230" s="3" t="s">
        <v>71</v>
      </c>
      <c r="C230" s="3" t="s">
        <v>178</v>
      </c>
      <c r="D230" s="3" t="str">
        <f>"郑顺花"</f>
        <v>郑顺花</v>
      </c>
      <c r="E230" s="3" t="s">
        <v>241</v>
      </c>
      <c r="F230" s="4"/>
    </row>
    <row r="231" spans="1:6" ht="24.75" customHeight="1">
      <c r="A231" s="3" t="str">
        <f t="shared" si="11"/>
        <v>134</v>
      </c>
      <c r="B231" s="3" t="s">
        <v>71</v>
      </c>
      <c r="C231" s="3" t="s">
        <v>178</v>
      </c>
      <c r="D231" s="3" t="str">
        <f>"王新乾"</f>
        <v>王新乾</v>
      </c>
      <c r="E231" s="3" t="s">
        <v>242</v>
      </c>
      <c r="F231" s="4"/>
    </row>
    <row r="232" spans="1:6" ht="24.75" customHeight="1">
      <c r="A232" s="3" t="str">
        <f t="shared" si="11"/>
        <v>134</v>
      </c>
      <c r="B232" s="3" t="s">
        <v>71</v>
      </c>
      <c r="C232" s="3" t="s">
        <v>178</v>
      </c>
      <c r="D232" s="3" t="str">
        <f>"颜丽珊"</f>
        <v>颜丽珊</v>
      </c>
      <c r="E232" s="3" t="s">
        <v>243</v>
      </c>
      <c r="F232" s="4"/>
    </row>
    <row r="233" spans="1:6" ht="24.75" customHeight="1">
      <c r="A233" s="3" t="str">
        <f t="shared" si="11"/>
        <v>134</v>
      </c>
      <c r="B233" s="3" t="s">
        <v>71</v>
      </c>
      <c r="C233" s="3" t="s">
        <v>178</v>
      </c>
      <c r="D233" s="3" t="str">
        <f>"邝琼容"</f>
        <v>邝琼容</v>
      </c>
      <c r="E233" s="3" t="s">
        <v>244</v>
      </c>
      <c r="F233" s="4"/>
    </row>
    <row r="234" spans="1:6" ht="24.75" customHeight="1">
      <c r="A234" s="3" t="str">
        <f t="shared" si="11"/>
        <v>134</v>
      </c>
      <c r="B234" s="3" t="s">
        <v>71</v>
      </c>
      <c r="C234" s="3" t="s">
        <v>178</v>
      </c>
      <c r="D234" s="3" t="str">
        <f>"黄燕燕"</f>
        <v>黄燕燕</v>
      </c>
      <c r="E234" s="3" t="s">
        <v>245</v>
      </c>
      <c r="F234" s="4"/>
    </row>
    <row r="235" spans="1:6" ht="24.75" customHeight="1">
      <c r="A235" s="3" t="str">
        <f t="shared" si="11"/>
        <v>134</v>
      </c>
      <c r="B235" s="3" t="s">
        <v>71</v>
      </c>
      <c r="C235" s="3" t="s">
        <v>178</v>
      </c>
      <c r="D235" s="3" t="str">
        <f>"苏小妹"</f>
        <v>苏小妹</v>
      </c>
      <c r="E235" s="3" t="s">
        <v>246</v>
      </c>
      <c r="F235" s="4"/>
    </row>
    <row r="236" spans="1:6" ht="24.75" customHeight="1">
      <c r="A236" s="3" t="str">
        <f aca="true" t="shared" si="12" ref="A236:A242">"135"</f>
        <v>135</v>
      </c>
      <c r="B236" s="3" t="s">
        <v>128</v>
      </c>
      <c r="C236" s="3" t="s">
        <v>178</v>
      </c>
      <c r="D236" s="3" t="str">
        <f>"王莹"</f>
        <v>王莹</v>
      </c>
      <c r="E236" s="3" t="s">
        <v>247</v>
      </c>
      <c r="F236" s="4"/>
    </row>
    <row r="237" spans="1:6" ht="24.75" customHeight="1">
      <c r="A237" s="3" t="str">
        <f t="shared" si="12"/>
        <v>135</v>
      </c>
      <c r="B237" s="3" t="s">
        <v>128</v>
      </c>
      <c r="C237" s="3" t="s">
        <v>178</v>
      </c>
      <c r="D237" s="3" t="str">
        <f>"邢维婷"</f>
        <v>邢维婷</v>
      </c>
      <c r="E237" s="3" t="s">
        <v>248</v>
      </c>
      <c r="F237" s="4"/>
    </row>
    <row r="238" spans="1:6" ht="24.75" customHeight="1">
      <c r="A238" s="3" t="str">
        <f t="shared" si="12"/>
        <v>135</v>
      </c>
      <c r="B238" s="3" t="s">
        <v>128</v>
      </c>
      <c r="C238" s="3" t="s">
        <v>178</v>
      </c>
      <c r="D238" s="3" t="str">
        <f>"周子乃"</f>
        <v>周子乃</v>
      </c>
      <c r="E238" s="3" t="s">
        <v>249</v>
      </c>
      <c r="F238" s="4"/>
    </row>
    <row r="239" spans="1:6" ht="24.75" customHeight="1">
      <c r="A239" s="3" t="str">
        <f t="shared" si="12"/>
        <v>135</v>
      </c>
      <c r="B239" s="3" t="s">
        <v>128</v>
      </c>
      <c r="C239" s="3" t="s">
        <v>178</v>
      </c>
      <c r="D239" s="3" t="str">
        <f>"黎爱霞"</f>
        <v>黎爱霞</v>
      </c>
      <c r="E239" s="3" t="s">
        <v>250</v>
      </c>
      <c r="F239" s="4"/>
    </row>
    <row r="240" spans="1:6" ht="24.75" customHeight="1">
      <c r="A240" s="3" t="str">
        <f t="shared" si="12"/>
        <v>135</v>
      </c>
      <c r="B240" s="3" t="s">
        <v>128</v>
      </c>
      <c r="C240" s="3" t="s">
        <v>178</v>
      </c>
      <c r="D240" s="3" t="str">
        <f>"王雪"</f>
        <v>王雪</v>
      </c>
      <c r="E240" s="3" t="s">
        <v>251</v>
      </c>
      <c r="F240" s="4"/>
    </row>
    <row r="241" spans="1:6" ht="24.75" customHeight="1">
      <c r="A241" s="3" t="str">
        <f t="shared" si="12"/>
        <v>135</v>
      </c>
      <c r="B241" s="3" t="s">
        <v>128</v>
      </c>
      <c r="C241" s="3" t="s">
        <v>178</v>
      </c>
      <c r="D241" s="3" t="str">
        <f>"王榆媛"</f>
        <v>王榆媛</v>
      </c>
      <c r="E241" s="3" t="s">
        <v>252</v>
      </c>
      <c r="F241" s="4"/>
    </row>
    <row r="242" spans="1:6" ht="24.75" customHeight="1">
      <c r="A242" s="3" t="str">
        <f t="shared" si="12"/>
        <v>135</v>
      </c>
      <c r="B242" s="3" t="s">
        <v>128</v>
      </c>
      <c r="C242" s="3" t="s">
        <v>178</v>
      </c>
      <c r="D242" s="3" t="str">
        <f>"王世月"</f>
        <v>王世月</v>
      </c>
      <c r="E242" s="3" t="s">
        <v>253</v>
      </c>
      <c r="F242" s="4"/>
    </row>
  </sheetData>
  <sheetProtection/>
  <autoFilter ref="A2:E242">
    <sortState ref="A3:E242">
      <sortCondition sortBy="value" ref="A3:A242"/>
    </sortState>
  </autoFilter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涛</cp:lastModifiedBy>
  <dcterms:created xsi:type="dcterms:W3CDTF">2021-10-18T04:01:22Z</dcterms:created>
  <dcterms:modified xsi:type="dcterms:W3CDTF">2021-10-21T09:45:22Z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0FEA9DCFA0794D92953AE6B0D6F6D9DD</vt:lpwstr>
  </property>
  <property fmtid="{D5CDD505-2E9C-101B-9397-08002B2CF9AE}" pid="4" name="KSOProductBuildV">
    <vt:lpwstr>2052-11.1.0.11045</vt:lpwstr>
  </property>
</Properties>
</file>